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Tari\Kayq\"/>
    </mc:Choice>
  </mc:AlternateContent>
  <xr:revisionPtr revIDLastSave="0" documentId="13_ncr:1_{2DF7EDBA-2A41-4A9F-B5BB-84D50BB0D6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kamutner" sheetId="2" r:id="rId1"/>
  </sheets>
  <definedNames>
    <definedName name="_xlnm.Print_Area" localSheetId="0">Ekamutner!$A$1:$L$100</definedName>
    <definedName name="_xlnm.Print_Titles" localSheetId="0">Ekamutner!$11:$11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7" i="2" l="1"/>
  <c r="G117" i="2"/>
  <c r="E117" i="2"/>
  <c r="D117" i="2" s="1"/>
  <c r="D114" i="2" s="1"/>
  <c r="J116" i="2"/>
  <c r="G116" i="2"/>
  <c r="D116" i="2"/>
  <c r="J115" i="2"/>
  <c r="G115" i="2"/>
  <c r="G114" i="2" s="1"/>
  <c r="D115" i="2"/>
  <c r="L114" i="2"/>
  <c r="K114" i="2"/>
  <c r="J114" i="2"/>
  <c r="I114" i="2"/>
  <c r="H114" i="2"/>
  <c r="F114" i="2"/>
  <c r="J113" i="2"/>
  <c r="G113" i="2"/>
  <c r="D113" i="2"/>
  <c r="J112" i="2"/>
  <c r="G112" i="2"/>
  <c r="D112" i="2"/>
  <c r="L111" i="2"/>
  <c r="J111" i="2"/>
  <c r="I111" i="2"/>
  <c r="G111" i="2"/>
  <c r="F111" i="2"/>
  <c r="D111" i="2"/>
  <c r="J110" i="2"/>
  <c r="G110" i="2"/>
  <c r="D110" i="2"/>
  <c r="J109" i="2"/>
  <c r="G109" i="2"/>
  <c r="D109" i="2"/>
  <c r="K108" i="2"/>
  <c r="J108" i="2"/>
  <c r="H108" i="2"/>
  <c r="G108" i="2"/>
  <c r="E108" i="2"/>
  <c r="D108" i="2"/>
  <c r="J107" i="2"/>
  <c r="G107" i="2"/>
  <c r="D107" i="2"/>
  <c r="J106" i="2"/>
  <c r="G106" i="2"/>
  <c r="D106" i="2"/>
  <c r="K105" i="2"/>
  <c r="J105" i="2"/>
  <c r="H105" i="2"/>
  <c r="G105" i="2"/>
  <c r="E105" i="2"/>
  <c r="D105" i="2"/>
  <c r="J104" i="2"/>
  <c r="G104" i="2"/>
  <c r="D104" i="2"/>
  <c r="J103" i="2"/>
  <c r="G103" i="2"/>
  <c r="D103" i="2"/>
  <c r="J102" i="2"/>
  <c r="G102" i="2"/>
  <c r="D102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J96" i="2"/>
  <c r="G96" i="2"/>
  <c r="D96" i="2"/>
  <c r="J95" i="2"/>
  <c r="G95" i="2"/>
  <c r="D95" i="2"/>
  <c r="J94" i="2"/>
  <c r="G94" i="2"/>
  <c r="D94" i="2"/>
  <c r="J93" i="2"/>
  <c r="G93" i="2"/>
  <c r="D93" i="2"/>
  <c r="J92" i="2"/>
  <c r="G92" i="2"/>
  <c r="D92" i="2"/>
  <c r="J91" i="2"/>
  <c r="G91" i="2"/>
  <c r="D91" i="2"/>
  <c r="J90" i="2"/>
  <c r="G90" i="2"/>
  <c r="D90" i="2"/>
  <c r="J89" i="2"/>
  <c r="G89" i="2"/>
  <c r="D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K82" i="2"/>
  <c r="J82" i="2"/>
  <c r="H82" i="2"/>
  <c r="G82" i="2"/>
  <c r="E82" i="2"/>
  <c r="D82" i="2"/>
  <c r="K81" i="2"/>
  <c r="J81" i="2"/>
  <c r="H81" i="2"/>
  <c r="G81" i="2"/>
  <c r="E81" i="2"/>
  <c r="D81" i="2"/>
  <c r="J80" i="2"/>
  <c r="G80" i="2"/>
  <c r="D80" i="2"/>
  <c r="J79" i="2"/>
  <c r="J77" i="2" s="1"/>
  <c r="G79" i="2"/>
  <c r="D79" i="2"/>
  <c r="D77" i="2" s="1"/>
  <c r="J78" i="2"/>
  <c r="G78" i="2"/>
  <c r="G77" i="2" s="1"/>
  <c r="D78" i="2"/>
  <c r="K77" i="2"/>
  <c r="H77" i="2"/>
  <c r="E77" i="2"/>
  <c r="J76" i="2"/>
  <c r="G76" i="2"/>
  <c r="D76" i="2"/>
  <c r="J75" i="2"/>
  <c r="G75" i="2"/>
  <c r="D75" i="2"/>
  <c r="J74" i="2"/>
  <c r="J72" i="2" s="1"/>
  <c r="G74" i="2"/>
  <c r="D74" i="2"/>
  <c r="D72" i="2" s="1"/>
  <c r="J73" i="2"/>
  <c r="G73" i="2"/>
  <c r="G72" i="2" s="1"/>
  <c r="D73" i="2"/>
  <c r="K72" i="2"/>
  <c r="K67" i="2" s="1"/>
  <c r="H72" i="2"/>
  <c r="E72" i="2"/>
  <c r="J71" i="2"/>
  <c r="G71" i="2"/>
  <c r="D71" i="2"/>
  <c r="K70" i="2"/>
  <c r="J70" i="2"/>
  <c r="H70" i="2"/>
  <c r="G70" i="2"/>
  <c r="E70" i="2"/>
  <c r="D70" i="2"/>
  <c r="J69" i="2"/>
  <c r="G69" i="2"/>
  <c r="G68" i="2" s="1"/>
  <c r="G67" i="2" s="1"/>
  <c r="D69" i="2"/>
  <c r="L68" i="2"/>
  <c r="J68" i="2"/>
  <c r="I68" i="2"/>
  <c r="I67" i="2" s="1"/>
  <c r="I12" i="2" s="1"/>
  <c r="F68" i="2"/>
  <c r="D68" i="2"/>
  <c r="L67" i="2"/>
  <c r="H67" i="2"/>
  <c r="F67" i="2"/>
  <c r="J66" i="2"/>
  <c r="G66" i="2"/>
  <c r="D66" i="2"/>
  <c r="J65" i="2"/>
  <c r="G65" i="2"/>
  <c r="D65" i="2"/>
  <c r="L64" i="2"/>
  <c r="J64" i="2"/>
  <c r="I64" i="2"/>
  <c r="G64" i="2"/>
  <c r="F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K59" i="2"/>
  <c r="J59" i="2"/>
  <c r="J57" i="2" s="1"/>
  <c r="J48" i="2" s="1"/>
  <c r="H59" i="2"/>
  <c r="G59" i="2"/>
  <c r="E59" i="2"/>
  <c r="D59" i="2"/>
  <c r="D57" i="2" s="1"/>
  <c r="D48" i="2" s="1"/>
  <c r="J58" i="2"/>
  <c r="G58" i="2"/>
  <c r="G57" i="2" s="1"/>
  <c r="D58" i="2"/>
  <c r="K57" i="2"/>
  <c r="H57" i="2"/>
  <c r="E57" i="2"/>
  <c r="J56" i="2"/>
  <c r="I56" i="2"/>
  <c r="G56" i="2"/>
  <c r="F56" i="2"/>
  <c r="D56" i="2"/>
  <c r="L55" i="2"/>
  <c r="J55" i="2"/>
  <c r="I55" i="2"/>
  <c r="G55" i="2"/>
  <c r="F55" i="2"/>
  <c r="D55" i="2"/>
  <c r="J54" i="2"/>
  <c r="G54" i="2"/>
  <c r="G53" i="2" s="1"/>
  <c r="D54" i="2"/>
  <c r="K53" i="2"/>
  <c r="J53" i="2"/>
  <c r="H53" i="2"/>
  <c r="E53" i="2"/>
  <c r="D53" i="2"/>
  <c r="J52" i="2"/>
  <c r="G52" i="2"/>
  <c r="D52" i="2"/>
  <c r="L51" i="2"/>
  <c r="J51" i="2"/>
  <c r="I51" i="2"/>
  <c r="G51" i="2"/>
  <c r="F51" i="2"/>
  <c r="D51" i="2"/>
  <c r="J50" i="2"/>
  <c r="G50" i="2"/>
  <c r="G49" i="2" s="1"/>
  <c r="D50" i="2"/>
  <c r="K49" i="2"/>
  <c r="K48" i="2" s="1"/>
  <c r="J49" i="2"/>
  <c r="H49" i="2"/>
  <c r="E49" i="2"/>
  <c r="E48" i="2" s="1"/>
  <c r="D49" i="2"/>
  <c r="L48" i="2"/>
  <c r="L12" i="2" s="1"/>
  <c r="I48" i="2"/>
  <c r="H48" i="2"/>
  <c r="F48" i="2"/>
  <c r="F12" i="2" s="1"/>
  <c r="J47" i="2"/>
  <c r="G47" i="2"/>
  <c r="D47" i="2"/>
  <c r="J46" i="2"/>
  <c r="G46" i="2"/>
  <c r="D46" i="2"/>
  <c r="J45" i="2"/>
  <c r="G45" i="2"/>
  <c r="D45" i="2"/>
  <c r="J44" i="2"/>
  <c r="G44" i="2"/>
  <c r="D44" i="2"/>
  <c r="K43" i="2"/>
  <c r="J43" i="2"/>
  <c r="H43" i="2"/>
  <c r="G43" i="2"/>
  <c r="E43" i="2"/>
  <c r="D43" i="2"/>
  <c r="K42" i="2"/>
  <c r="J42" i="2"/>
  <c r="H42" i="2"/>
  <c r="G42" i="2"/>
  <c r="E42" i="2"/>
  <c r="D42" i="2"/>
  <c r="J41" i="2"/>
  <c r="G41" i="2"/>
  <c r="D41" i="2"/>
  <c r="J40" i="2"/>
  <c r="G40" i="2"/>
  <c r="D40" i="2"/>
  <c r="K39" i="2"/>
  <c r="J39" i="2"/>
  <c r="H39" i="2"/>
  <c r="G39" i="2"/>
  <c r="E39" i="2"/>
  <c r="D39" i="2"/>
  <c r="J38" i="2"/>
  <c r="G38" i="2"/>
  <c r="D38" i="2"/>
  <c r="J37" i="2"/>
  <c r="G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J19" i="2" s="1"/>
  <c r="J13" i="2" s="1"/>
  <c r="G21" i="2"/>
  <c r="D21" i="2"/>
  <c r="D19" i="2" s="1"/>
  <c r="D13" i="2" s="1"/>
  <c r="J20" i="2"/>
  <c r="G20" i="2"/>
  <c r="G19" i="2" s="1"/>
  <c r="G13" i="2" s="1"/>
  <c r="D20" i="2"/>
  <c r="K19" i="2"/>
  <c r="K13" i="2" s="1"/>
  <c r="K12" i="2" s="1"/>
  <c r="H19" i="2"/>
  <c r="H13" i="2" s="1"/>
  <c r="H12" i="2" s="1"/>
  <c r="E19" i="2"/>
  <c r="E13" i="2" s="1"/>
  <c r="J18" i="2"/>
  <c r="G18" i="2"/>
  <c r="D18" i="2"/>
  <c r="K17" i="2"/>
  <c r="J17" i="2"/>
  <c r="H17" i="2"/>
  <c r="G17" i="2"/>
  <c r="E17" i="2"/>
  <c r="D17" i="2"/>
  <c r="J16" i="2"/>
  <c r="G16" i="2"/>
  <c r="D16" i="2"/>
  <c r="J15" i="2"/>
  <c r="G15" i="2"/>
  <c r="D15" i="2"/>
  <c r="K14" i="2"/>
  <c r="J14" i="2"/>
  <c r="H14" i="2"/>
  <c r="G14" i="2"/>
  <c r="E14" i="2"/>
  <c r="D14" i="2"/>
  <c r="G48" i="2" l="1"/>
  <c r="G12" i="2" s="1"/>
  <c r="D67" i="2"/>
  <c r="D12" i="2" s="1"/>
  <c r="J67" i="2"/>
  <c r="J12" i="2" s="1"/>
  <c r="E114" i="2"/>
  <c r="E67" i="2" s="1"/>
  <c r="E12" i="2" s="1"/>
</calcChain>
</file>

<file path=xl/sharedStrings.xml><?xml version="1.0" encoding="utf-8"?>
<sst xmlns="http://schemas.openxmlformats.org/spreadsheetml/2006/main" count="511" uniqueCount="203">
  <si>
    <t>X</t>
  </si>
  <si>
    <t>1111</t>
  </si>
  <si>
    <t>1121</t>
  </si>
  <si>
    <t>1140</t>
  </si>
  <si>
    <t>1141</t>
  </si>
  <si>
    <t>1142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</si>
  <si>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</si>
  <si>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</si>
  <si>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</si>
  <si>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</si>
  <si>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</si>
  <si>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</si>
  <si>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</si>
  <si>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</si>
  <si>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</si>
  <si>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</si>
  <si>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</si>
  <si>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</si>
  <si>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</si>
  <si>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</si>
  <si>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1372</t>
  </si>
  <si>
    <t>1381</t>
  </si>
  <si>
    <t>1382</t>
  </si>
  <si>
    <t>1390</t>
  </si>
  <si>
    <t>1391</t>
  </si>
  <si>
    <t>1392</t>
  </si>
  <si>
    <t>1393</t>
  </si>
  <si>
    <t>ՀԱՏՎԱԾ  1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</si>
  <si>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</si>
  <si>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</si>
  <si>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</si>
  <si>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</si>
  <si>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Եկամտատեսակները</t>
  </si>
  <si>
    <t>Հոդվածի NN</t>
  </si>
  <si>
    <t>Ընդամենը (ս.5+ս.6)</t>
  </si>
  <si>
    <t>այդ թվում`</t>
  </si>
  <si>
    <t>Ընդամենը (ս.8+ս.9)</t>
  </si>
  <si>
    <t>Ընդամենը (ս.11+ս.12)</t>
  </si>
  <si>
    <t>վարչական մաս</t>
  </si>
  <si>
    <t>ֆոնդային մաս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</si>
  <si>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</si>
  <si>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</si>
  <si>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</si>
  <si>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</si>
  <si>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</si>
  <si>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</si>
  <si>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</si>
  <si>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Բաժնետիրական ընկերություններում համայնքի մասնակցության դիմաց համայնքի բյուջե կատարվող մասհանումներ (շահաբաժիններ)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</si>
  <si>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</si>
  <si>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</si>
  <si>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</si>
  <si>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</si>
  <si>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</si>
  <si>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</si>
  <si>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</si>
  <si>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</si>
  <si>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</si>
  <si>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</si>
  <si>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</si>
  <si>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 xml:space="preserve"> (հազար դրամ)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</si>
  <si>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</si>
  <si>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</si>
  <si>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</si>
  <si>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 xml:space="preserve">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</si>
  <si>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 ՀԱՇՎԵՏՎՈՒԹՅՈՒՆ
</t>
  </si>
  <si>
    <t>Տողի
 NN</t>
  </si>
  <si>
    <t>1000</t>
  </si>
  <si>
    <t>1100</t>
  </si>
  <si>
    <r>
      <t xml:space="preserve">1. ՀԱՐԿԵՐ ԵՎ ՏՈՒՐՔԵՐ
</t>
    </r>
    <r>
      <rPr>
        <sz val="10"/>
        <rFont val="GHEA Grapalat"/>
        <family val="3"/>
      </rPr>
      <t>(տող 1110 + տող 1120 + տող 1130 + տող 1140 + տող 1150),</t>
    </r>
    <r>
      <rPr>
        <b/>
        <sz val="10"/>
        <rFont val="GHEA Grapalat"/>
        <family val="3"/>
      </rPr>
      <t xml:space="preserve">
</t>
    </r>
    <r>
      <rPr>
        <sz val="10"/>
        <rFont val="GHEA Grapalat"/>
        <family val="3"/>
      </rPr>
      <t>այդ թվում</t>
    </r>
    <r>
      <rPr>
        <b/>
        <sz val="10"/>
        <rFont val="GHEA Grapalat"/>
        <family val="3"/>
      </rPr>
      <t>`</t>
    </r>
  </si>
  <si>
    <t>1110</t>
  </si>
  <si>
    <r>
      <t xml:space="preserve">1.1 Գույքային հարկեր անշարժ գույքից
</t>
    </r>
    <r>
      <rPr>
        <sz val="10"/>
        <rFont val="GHEA Grapalat"/>
        <family val="3"/>
      </rPr>
      <t>(տող 1111 + տող 1112),
այդ թվում`</t>
    </r>
  </si>
  <si>
    <r>
      <t xml:space="preserve"> 1.2 Գույքային հարկեր այլ գույքից
</t>
    </r>
    <r>
      <rPr>
        <sz val="10"/>
        <rFont val="GHEA Grapalat"/>
        <family val="3"/>
      </rPr>
      <t>այդ թվում`</t>
    </r>
  </si>
  <si>
    <t>1130</t>
  </si>
  <si>
    <t>11301</t>
  </si>
  <si>
    <t>11302</t>
  </si>
  <si>
    <t>11303</t>
  </si>
  <si>
    <t xml:space="preserve">Համայնքի վարչական տարածքում շենքերի, շինությունների և քաղաքաշինական այլ օբյեկտների  քանդման թույլտվության համար </t>
  </si>
  <si>
    <t>11304</t>
  </si>
  <si>
    <t>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  թույլտվության համար</t>
  </si>
  <si>
    <t>11305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</si>
  <si>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</si>
  <si>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11306</t>
  </si>
  <si>
    <t xml:space="preserve">Համայնքի վարչական տարածքում թանկարժեք մետաղներից պատրաստված իրերի՝ որոշակի վայրում մանրածախ առք ու վաճառք իրականացնելու թույլտվության համար </t>
  </si>
  <si>
    <t>11307</t>
  </si>
  <si>
    <t>Համայնքի վարչական տարածքում ոգելից և ալկոհոլային խմիչքների և (կամ) ծխախոտի արտադրանքի վաճառքի թույլտվության համար</t>
  </si>
  <si>
    <t>11308</t>
  </si>
  <si>
    <t>Իրավաբանական անձանց և անհատ ձեռնարկատերերին համայնքի վարչական տարածքում «Առևտրի և ծառայությունների մասին» Հայաստանի Հանրապետության օրենքով սահմանված՝ բացօթյա առևտուր կազմակերպելու թույլտվության համար</t>
  </si>
  <si>
    <t>11309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</si>
  <si>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</si>
  <si>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11310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</si>
  <si>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</si>
  <si>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11311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</si>
  <si>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</si>
  <si>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11312</t>
  </si>
  <si>
    <t xml:space="preserve">Ավագանու սահմանված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 </t>
  </si>
  <si>
    <t>11313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</si>
  <si>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 </t>
  </si>
  <si>
    <t>11314</t>
  </si>
  <si>
    <t xml:space="preserve">Համայնքի վարչական տարածքում մարդատար տաքսու (բացառությամբ երթուղային տաքսիների՝ միկրոավտոբուսների) ծառայություն իրականացնելու թույլտվության համար </t>
  </si>
  <si>
    <t>11315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</si>
  <si>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</si>
  <si>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>11316</t>
  </si>
  <si>
    <t xml:space="preserve">Համայնքի վարչական տարածքում մասնավոր գերեզմանատան կազմակերպման և շահագործման թույլտվության համար </t>
  </si>
  <si>
    <t>11317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</si>
  <si>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</si>
  <si>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>11318</t>
  </si>
  <si>
    <t xml:space="preserve">Համայնքի տարածքում սահմանափակման ենթակա ծառայության օբյեկտի գործունեության թույլտվության համար </t>
  </si>
  <si>
    <t>11319</t>
  </si>
  <si>
    <t>Այլ տեղական տուրքեր</t>
  </si>
  <si>
    <r>
      <t xml:space="preserve">1.4 Համայնքի բյուջե վճարվող պետական տուրքեր
</t>
    </r>
    <r>
      <rPr>
        <sz val="10"/>
        <rFont val="GHEA Grapalat"/>
        <family val="3"/>
      </rPr>
      <t>(տող 1141 + տող 1142)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</si>
  <si>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</si>
  <si>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</si>
  <si>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r>
      <t xml:space="preserve"> 1.5 Այլ հարկային եկամուտներ
</t>
    </r>
    <r>
      <rPr>
        <sz val="10"/>
        <rFont val="GHEA Grapalat"/>
        <family val="3"/>
      </rPr>
      <t>(տող 1151 + տող 1155)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</si>
  <si>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>Օրենքով պետական բյուջե ամրագրվող հարկերից և այլ պարտադիր վճարներից մասհանումներ համայնքների բյուջեներ
(տող 1152 + տող 1153 + տող 1154),
որից`</t>
  </si>
  <si>
    <t>Եկամտային հարկ</t>
  </si>
  <si>
    <t>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</si>
  <si>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</si>
  <si>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</si>
  <si>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r>
      <t xml:space="preserve">2. ՊԱՇՏՈՆԱԿԱՆ ԴՐԱՄԱՇՆՈՐՀՆԵՐ_x000D_
</t>
    </r>
    <r>
      <rPr>
        <sz val="10"/>
        <rFont val="GHEA Grapalat"/>
        <family val="3"/>
      </rPr>
      <t>(տող 1210 + տող 1220 + տող 1230 + տող 1240 + տող 1250 + տող 1260)</t>
    </r>
    <r>
      <rPr>
        <b/>
        <sz val="10"/>
        <rFont val="GHEA Grapalat"/>
        <family val="3"/>
      </rPr>
      <t>,</t>
    </r>
    <r>
      <rPr>
        <sz val="10"/>
        <rFont val="GHEA Grapalat"/>
        <family val="3"/>
      </rPr>
      <t xml:space="preserve"> այդ թվում`</t>
    </r>
  </si>
  <si>
    <r>
      <t xml:space="preserve"> 2.1  Ընթացիկ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</si>
  <si>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r>
      <t xml:space="preserve">2.2 Կապիտալ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</si>
  <si>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t xml:space="preserve">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
</t>
  </si>
  <si>
    <r>
      <t xml:space="preserve">2.3 Ընթացիկ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</si>
  <si>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2.4 Կապիտալ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</si>
  <si>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2.5 Ընթացիկ ներքին պաշտոնական դրամաշնորհներ` ստացված կառավարման այլ մակարդակներից
</t>
    </r>
    <r>
      <rPr>
        <sz val="10"/>
        <rFont val="GHEA Grapalat"/>
        <family val="3"/>
      </rPr>
      <t>(տող 1251 + տող 1252 + տող 1255 + տող 1256)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որից`</t>
    </r>
  </si>
  <si>
    <t>Պետական բյուջեից ֆինանսական համահարթեցման սկզբունքով տրամադրվող դոտացիաներ</t>
  </si>
  <si>
    <t>Պետական բյուջեից տրամադրվող այլ դոտացիաներ (տող 1253 + տող 1254),  այդ թվում`</t>
  </si>
  <si>
    <t>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</si>
  <si>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</si>
  <si>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</si>
  <si>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>ՀՀ այլ համայնքների բյուջեներից ընթացիկ ծախսերի ֆինանսավորման նպատակով ստացվող պաշտոնական դրամաշնորհներ</t>
  </si>
  <si>
    <r>
      <t xml:space="preserve"> 2.6 Կապիտալ ներքին պաշտոնական դրամաշնորհներ` ստացված կառավարման այլ մակարդակներից</t>
    </r>
    <r>
      <rPr>
        <sz val="10"/>
        <rFont val="GHEA Grapalat"/>
        <family val="3"/>
      </rPr>
      <t xml:space="preserve"> (տող 1261 + տող 1262)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</si>
  <si>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Պետական բյուջեից կապիտալ ծախսերի ֆինանսավորման նպատակային հատկացումներ (սուբվենցիաներ)</t>
  </si>
  <si>
    <t>ՀՀ այլ համայնքներից կապիտալ ծախսերի ֆինանսավորման նպատակով ստացվող պաշտոնական դրամաշնորհներ</t>
  </si>
  <si>
    <t>1300</t>
  </si>
  <si>
    <r>
      <t xml:space="preserve">3. ԱՅԼ ԵԿԱՄՈՒՏՆԵՐ </t>
    </r>
    <r>
      <rPr>
        <sz val="10"/>
        <rFont val="GHEA Grapalat"/>
        <family val="3"/>
      </rPr>
      <t>(տող 1310 + տող 1320 + տող 1330 + տող 1340 + տող 1350 + տող 1360 + տող 1370 + տող 1380 + տող 1390)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 xml:space="preserve"> այդ թվում`</t>
    </r>
  </si>
  <si>
    <t>1310</t>
  </si>
  <si>
    <r>
      <t xml:space="preserve">3.1 Տոկոսներ
</t>
    </r>
    <r>
      <rPr>
        <sz val="10"/>
        <rFont val="GHEA Grapalat"/>
        <family val="3"/>
      </rPr>
      <t>այդ թվում`</t>
    </r>
  </si>
  <si>
    <t>1320</t>
  </si>
  <si>
    <t>3.2 Շահաբաժիններ
 այդ թվում`</t>
  </si>
  <si>
    <t>1330</t>
  </si>
  <si>
    <r>
      <t xml:space="preserve">3.3 Գույքի վարձակալությունից եկամուտներ
</t>
    </r>
    <r>
      <rPr>
        <sz val="10"/>
        <rFont val="GHEA Grapalat"/>
        <family val="3"/>
      </rPr>
      <t>(տող 1331 + տող 1332 + տող 1333 +  տող 1334)
այդ թվում`</t>
    </r>
  </si>
  <si>
    <t>1340</t>
  </si>
  <si>
    <r>
      <t xml:space="preserve">3.4 Համայնքի բյուջեի եկամուտներ ապրանքների մատակարարումից և ծառայությունների մատուցումից
</t>
    </r>
    <r>
      <rPr>
        <sz val="10"/>
        <rFont val="GHEA Grapalat"/>
        <family val="3"/>
      </rPr>
      <t>(տող 1341 + տող 1342 + տող 1343)
այդ թվում`</t>
    </r>
  </si>
  <si>
    <t>1350</t>
  </si>
  <si>
    <r>
      <t xml:space="preserve">3.5 Վարչական գանձումներ_x000D_
</t>
    </r>
    <r>
      <rPr>
        <sz val="10"/>
        <rFont val="GHEA Grapalat"/>
        <family val="3"/>
      </rPr>
      <t>(տող 1351 + տող 1352 + տող 1353)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</si>
  <si>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Տեղական վճարներ (տող 13501 + տող 13502 + տող 13503 + տող 13504 + տող 13505 + տող 13506 + տող 13507 + տող 13508 + տող 13509 + տող 13510 + տող 13511 + տող 13512 + տող 13513 + տող 13514 + տող 13515 + տող 13516 + տող 13517 + տող 13518 + տող 13519 + տող 13520),  այդ թվում`</t>
  </si>
  <si>
    <t>13501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</si>
  <si>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</si>
  <si>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13502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</si>
  <si>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թվում՝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</si>
  <si>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13503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</si>
  <si>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</si>
  <si>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13504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</si>
  <si>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</si>
  <si>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13505</t>
  </si>
  <si>
    <t>Համայնքի կողմից կազմակերպվող մրցույթների և աճուրդների մասնակցության համար</t>
  </si>
  <si>
    <t>13506</t>
  </si>
  <si>
    <t>Համայնքի վարչական տարածքում տոնավաճառներին (վերնիսաժներին) մասնակցելու համար</t>
  </si>
  <si>
    <t>13507</t>
  </si>
  <si>
    <t>Համայնքի կողմից աղբահանության վճար վճարողների համար աղբահանության աշխատանքները կազմակերպելու համար</t>
  </si>
  <si>
    <t>13508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</si>
  <si>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</si>
  <si>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13509</t>
  </si>
  <si>
    <t>Կենտրոնացված ջեռուցման համար</t>
  </si>
  <si>
    <t>13510</t>
  </si>
  <si>
    <t>Ջրմուղ-կոյուղու համար այն համայնքներում, որոնք ներառված չեն ջրմուղ-կոյուղու ծառայություններ մառուցող կազմակերպությունների սպասարկման տարածքներում</t>
  </si>
  <si>
    <t>13511</t>
  </si>
  <si>
    <t>Ոռոգման ջրի մատակարարման համար այն համայնքներում, որոնք ներառված չեն «Ջրօգտագործողների ընկերությունների և 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</si>
  <si>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</si>
  <si>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</si>
  <si>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</t>
  </si>
  <si>
    <t>Համայնքային ենթակայության մանկապարտեզի ծառայությունից օգտվողների համար</t>
  </si>
  <si>
    <t>13514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</si>
  <si>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</si>
  <si>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13515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</si>
  <si>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</si>
  <si>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13516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</si>
  <si>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</si>
  <si>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13517</t>
  </si>
  <si>
    <t xml:space="preserve"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 </t>
  </si>
  <si>
    <t>13518</t>
  </si>
  <si>
    <t>Համայնքի արխիվից փաստաթղթերի պատճեններ տրամադրելու համար</t>
  </si>
  <si>
    <t>13519</t>
  </si>
  <si>
    <t>Համայնքն սպասարկող անասնաբույժի ծառայությունների դիմաց</t>
  </si>
  <si>
    <t>13520</t>
  </si>
  <si>
    <t>Այլ տեղական վճարներ</t>
  </si>
  <si>
    <t>Համայնքի վարչական տարածքում ինքնակամ կառուցված շենքերի, շինությունների օրինականացման համար վճարներ</t>
  </si>
  <si>
    <t>1353</t>
  </si>
  <si>
    <t>Համայնքի բյուջե մուտքագրվող այլ վարչական գանձումներ</t>
  </si>
  <si>
    <t>1360</t>
  </si>
  <si>
    <r>
      <t xml:space="preserve">3.6 Մուտքեր տույժերից, տուգանքներից_x000D_
</t>
    </r>
    <r>
      <rPr>
        <sz val="10"/>
        <rFont val="GHEA Grapalat"/>
        <family val="3"/>
      </rPr>
      <t>(տող 1361 + տող 1362)</t>
    </r>
    <r>
      <rPr>
        <b/>
        <sz val="10"/>
        <rFont val="GHEA Grapalat"/>
        <family val="3"/>
      </rPr>
      <t xml:space="preserve">_x000D_
</t>
    </r>
    <r>
      <rPr>
        <sz val="10"/>
        <rFont val="GHEA Grapalat"/>
        <family val="3"/>
      </rPr>
      <t>այդ թվում`</t>
    </r>
  </si>
  <si>
    <t>1370</t>
  </si>
  <si>
    <r>
      <t xml:space="preserve">3.7 Ընթացիկ ոչ պաշտոնական դրամաշնորհներ
 </t>
    </r>
    <r>
      <rPr>
        <sz val="10"/>
        <rFont val="GHEA Grapalat"/>
        <family val="3"/>
      </rPr>
      <t>(տող 1371 + տող 1372)</t>
    </r>
    <r>
      <rPr>
        <b/>
        <sz val="10"/>
        <rFont val="GHEA Grapalat"/>
        <family val="3"/>
      </rPr>
      <t xml:space="preserve">   </t>
    </r>
    <r>
      <rPr>
        <sz val="10"/>
        <rFont val="GHEA Grapalat"/>
        <family val="3"/>
      </rPr>
      <t>այդ թվում`</t>
    </r>
  </si>
  <si>
    <t>1380</t>
  </si>
  <si>
    <r>
      <t xml:space="preserve">3.8 Կապիտալ ոչ պաշտոնական դրամաշնորհներ
</t>
    </r>
    <r>
      <rPr>
        <sz val="10"/>
        <rFont val="GHEA Grapalat"/>
        <family val="3"/>
      </rPr>
      <t>(տող 1381 + տող 1382)
այդ թվում`</t>
    </r>
  </si>
  <si>
    <r>
      <t xml:space="preserve">3.9 Այլ եկամուտներ
</t>
    </r>
    <r>
      <rPr>
        <sz val="10"/>
        <rFont val="GHEA Grapalat"/>
        <family val="3"/>
      </rPr>
      <t>(տող 1391 + տող 1392 + տող 1393)</t>
    </r>
    <r>
      <rPr>
        <b/>
        <sz val="10"/>
        <rFont val="GHEA Grapalat"/>
        <family val="3"/>
      </rPr>
      <t xml:space="preserve">  </t>
    </r>
    <r>
      <rPr>
        <sz val="10"/>
        <rFont val="GHEA Grapalat"/>
        <family val="3"/>
      </rPr>
      <t>այդ թվում`</t>
    </r>
  </si>
  <si>
    <t>(01/01/2019-01/01/2020 թ. ժամանակահատվածի համար)</t>
  </si>
  <si>
    <r>
      <t>ԸՆԴԱՄԵՆԸ ԵԿԱՄՈՒՏՆԵՐ
(տող 1100 + տող 1200+տող 1300)</t>
    </r>
    <r>
      <rPr>
        <sz val="12"/>
        <rFont val="GHEA Grapalat"/>
        <family val="3"/>
      </rPr>
      <t xml:space="preserve">
</t>
    </r>
    <r>
      <rPr>
        <b/>
        <sz val="12"/>
        <rFont val="GHEA Grapalat"/>
        <family val="3"/>
      </rPr>
      <t>այդ թվում՝</t>
    </r>
  </si>
  <si>
    <r>
      <t xml:space="preserve">1.3 Տեղական տուրքեր
</t>
    </r>
    <r>
      <rPr>
        <sz val="10"/>
        <rFont val="GHEA Grapalat"/>
        <family val="3"/>
      </rPr>
      <t>(տող 11301 + տող 11302 + տող 11303 + տող 11304 + տող 11305 + տող 11306 + տող 11307 + տող 11308 + տող 11309 + տող 11310 + տող 11311+տող 11312+ տող 11313 + տող 11314+տող 11315+ տող 11316 + տող 11317+ տող 11318 + տող 11319)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</si>
  <si>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 xml:space="preserve">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</si>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</sst>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#,##0.0"/>
  </numFmts>
  <fonts count="9" x14ac:knownFonts="1">
    <font>
      <sz val="10"/>
      <name val="Arial"/>
    </font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2"/>
      <name val="GHEA Grapalat"/>
      <family val="3"/>
    </font>
    <font>
      <b/>
      <sz val="10.5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49" fontId="2" fillId="0" borderId="17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49" fontId="2" fillId="0" borderId="2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3" fillId="0" borderId="17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0" borderId="21" xfId="0" quotePrefix="1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3" xfId="0" quotePrefix="1" applyNumberFormat="1" applyFont="1" applyBorder="1" applyAlignment="1">
      <alignment vertical="center"/>
    </xf>
    <xf numFmtId="49" fontId="2" fillId="0" borderId="20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/>
    <xf numFmtId="49" fontId="6" fillId="0" borderId="24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workbookViewId="0">
      <selection activeCell="B5" sqref="B5"/>
    </sheetView>
  </sheetViews>
  <sheetFormatPr defaultRowHeight="13.5" x14ac:dyDescent="0.2"/>
  <cols>
    <col min="1" max="1" width="7.7109375" style="9" bestFit="1" customWidth="1"/>
    <col min="2" max="2" width="53.7109375" style="8" customWidth="1"/>
    <col min="3" max="3" width="8.7109375" style="9" customWidth="1"/>
    <col min="4" max="4" width="15.5703125" style="1" customWidth="1"/>
    <col min="5" max="5" width="14.7109375" style="7" customWidth="1"/>
    <col min="6" max="6" width="14.42578125" style="7" customWidth="1"/>
    <col min="7" max="7" width="14.7109375" style="1" customWidth="1"/>
    <col min="8" max="8" width="15.85546875" style="7" customWidth="1"/>
    <col min="9" max="9" width="16" style="7" customWidth="1"/>
    <col min="10" max="10" width="14.140625" style="1" customWidth="1"/>
    <col min="11" max="11" width="14.85546875" style="7" customWidth="1"/>
    <col min="12" max="12" width="18.140625" style="7" customWidth="1"/>
    <col min="13" max="13" width="8.85546875" style="3" customWidth="1"/>
    <col min="14" max="256" width="9.140625" style="3"/>
    <col min="257" max="257" width="7.7109375" style="3" bestFit="1" customWidth="1"/>
    <col min="258" max="258" width="53.7109375" style="3" customWidth="1"/>
    <col min="259" max="259" width="8.7109375" style="3" customWidth="1"/>
    <col min="260" max="260" width="15.5703125" style="3" customWidth="1"/>
    <col min="261" max="261" width="14.7109375" style="3" customWidth="1"/>
    <col min="262" max="262" width="14.42578125" style="3" customWidth="1"/>
    <col min="263" max="263" width="14.7109375" style="3" customWidth="1"/>
    <col min="264" max="264" width="15.85546875" style="3" customWidth="1"/>
    <col min="265" max="265" width="16" style="3" customWidth="1"/>
    <col min="266" max="266" width="14.140625" style="3" customWidth="1"/>
    <col min="267" max="267" width="14.85546875" style="3" customWidth="1"/>
    <col min="268" max="268" width="18.140625" style="3" customWidth="1"/>
    <col min="269" max="269" width="8.85546875" style="3" customWidth="1"/>
    <col min="270" max="512" width="9.140625" style="3"/>
    <col min="513" max="513" width="7.7109375" style="3" bestFit="1" customWidth="1"/>
    <col min="514" max="514" width="53.7109375" style="3" customWidth="1"/>
    <col min="515" max="515" width="8.7109375" style="3" customWidth="1"/>
    <col min="516" max="516" width="15.5703125" style="3" customWidth="1"/>
    <col min="517" max="517" width="14.7109375" style="3" customWidth="1"/>
    <col min="518" max="518" width="14.42578125" style="3" customWidth="1"/>
    <col min="519" max="519" width="14.7109375" style="3" customWidth="1"/>
    <col min="520" max="520" width="15.85546875" style="3" customWidth="1"/>
    <col min="521" max="521" width="16" style="3" customWidth="1"/>
    <col min="522" max="522" width="14.140625" style="3" customWidth="1"/>
    <col min="523" max="523" width="14.85546875" style="3" customWidth="1"/>
    <col min="524" max="524" width="18.140625" style="3" customWidth="1"/>
    <col min="525" max="525" width="8.85546875" style="3" customWidth="1"/>
    <col min="526" max="768" width="9.140625" style="3"/>
    <col min="769" max="769" width="7.7109375" style="3" bestFit="1" customWidth="1"/>
    <col min="770" max="770" width="53.7109375" style="3" customWidth="1"/>
    <col min="771" max="771" width="8.7109375" style="3" customWidth="1"/>
    <col min="772" max="772" width="15.5703125" style="3" customWidth="1"/>
    <col min="773" max="773" width="14.7109375" style="3" customWidth="1"/>
    <col min="774" max="774" width="14.42578125" style="3" customWidth="1"/>
    <col min="775" max="775" width="14.7109375" style="3" customWidth="1"/>
    <col min="776" max="776" width="15.85546875" style="3" customWidth="1"/>
    <col min="777" max="777" width="16" style="3" customWidth="1"/>
    <col min="778" max="778" width="14.140625" style="3" customWidth="1"/>
    <col min="779" max="779" width="14.85546875" style="3" customWidth="1"/>
    <col min="780" max="780" width="18.140625" style="3" customWidth="1"/>
    <col min="781" max="781" width="8.85546875" style="3" customWidth="1"/>
    <col min="782" max="1024" width="9.140625" style="3"/>
    <col min="1025" max="1025" width="7.7109375" style="3" bestFit="1" customWidth="1"/>
    <col min="1026" max="1026" width="53.7109375" style="3" customWidth="1"/>
    <col min="1027" max="1027" width="8.7109375" style="3" customWidth="1"/>
    <col min="1028" max="1028" width="15.5703125" style="3" customWidth="1"/>
    <col min="1029" max="1029" width="14.7109375" style="3" customWidth="1"/>
    <col min="1030" max="1030" width="14.42578125" style="3" customWidth="1"/>
    <col min="1031" max="1031" width="14.7109375" style="3" customWidth="1"/>
    <col min="1032" max="1032" width="15.85546875" style="3" customWidth="1"/>
    <col min="1033" max="1033" width="16" style="3" customWidth="1"/>
    <col min="1034" max="1034" width="14.140625" style="3" customWidth="1"/>
    <col min="1035" max="1035" width="14.85546875" style="3" customWidth="1"/>
    <col min="1036" max="1036" width="18.140625" style="3" customWidth="1"/>
    <col min="1037" max="1037" width="8.85546875" style="3" customWidth="1"/>
    <col min="1038" max="1280" width="9.140625" style="3"/>
    <col min="1281" max="1281" width="7.7109375" style="3" bestFit="1" customWidth="1"/>
    <col min="1282" max="1282" width="53.7109375" style="3" customWidth="1"/>
    <col min="1283" max="1283" width="8.7109375" style="3" customWidth="1"/>
    <col min="1284" max="1284" width="15.5703125" style="3" customWidth="1"/>
    <col min="1285" max="1285" width="14.7109375" style="3" customWidth="1"/>
    <col min="1286" max="1286" width="14.42578125" style="3" customWidth="1"/>
    <col min="1287" max="1287" width="14.7109375" style="3" customWidth="1"/>
    <col min="1288" max="1288" width="15.85546875" style="3" customWidth="1"/>
    <col min="1289" max="1289" width="16" style="3" customWidth="1"/>
    <col min="1290" max="1290" width="14.140625" style="3" customWidth="1"/>
    <col min="1291" max="1291" width="14.85546875" style="3" customWidth="1"/>
    <col min="1292" max="1292" width="18.140625" style="3" customWidth="1"/>
    <col min="1293" max="1293" width="8.85546875" style="3" customWidth="1"/>
    <col min="1294" max="1536" width="9.140625" style="3"/>
    <col min="1537" max="1537" width="7.7109375" style="3" bestFit="1" customWidth="1"/>
    <col min="1538" max="1538" width="53.7109375" style="3" customWidth="1"/>
    <col min="1539" max="1539" width="8.7109375" style="3" customWidth="1"/>
    <col min="1540" max="1540" width="15.5703125" style="3" customWidth="1"/>
    <col min="1541" max="1541" width="14.7109375" style="3" customWidth="1"/>
    <col min="1542" max="1542" width="14.42578125" style="3" customWidth="1"/>
    <col min="1543" max="1543" width="14.7109375" style="3" customWidth="1"/>
    <col min="1544" max="1544" width="15.85546875" style="3" customWidth="1"/>
    <col min="1545" max="1545" width="16" style="3" customWidth="1"/>
    <col min="1546" max="1546" width="14.140625" style="3" customWidth="1"/>
    <col min="1547" max="1547" width="14.85546875" style="3" customWidth="1"/>
    <col min="1548" max="1548" width="18.140625" style="3" customWidth="1"/>
    <col min="1549" max="1549" width="8.85546875" style="3" customWidth="1"/>
    <col min="1550" max="1792" width="9.140625" style="3"/>
    <col min="1793" max="1793" width="7.7109375" style="3" bestFit="1" customWidth="1"/>
    <col min="1794" max="1794" width="53.7109375" style="3" customWidth="1"/>
    <col min="1795" max="1795" width="8.7109375" style="3" customWidth="1"/>
    <col min="1796" max="1796" width="15.5703125" style="3" customWidth="1"/>
    <col min="1797" max="1797" width="14.7109375" style="3" customWidth="1"/>
    <col min="1798" max="1798" width="14.42578125" style="3" customWidth="1"/>
    <col min="1799" max="1799" width="14.7109375" style="3" customWidth="1"/>
    <col min="1800" max="1800" width="15.85546875" style="3" customWidth="1"/>
    <col min="1801" max="1801" width="16" style="3" customWidth="1"/>
    <col min="1802" max="1802" width="14.140625" style="3" customWidth="1"/>
    <col min="1803" max="1803" width="14.85546875" style="3" customWidth="1"/>
    <col min="1804" max="1804" width="18.140625" style="3" customWidth="1"/>
    <col min="1805" max="1805" width="8.85546875" style="3" customWidth="1"/>
    <col min="1806" max="2048" width="9.140625" style="3"/>
    <col min="2049" max="2049" width="7.7109375" style="3" bestFit="1" customWidth="1"/>
    <col min="2050" max="2050" width="53.7109375" style="3" customWidth="1"/>
    <col min="2051" max="2051" width="8.7109375" style="3" customWidth="1"/>
    <col min="2052" max="2052" width="15.5703125" style="3" customWidth="1"/>
    <col min="2053" max="2053" width="14.7109375" style="3" customWidth="1"/>
    <col min="2054" max="2054" width="14.42578125" style="3" customWidth="1"/>
    <col min="2055" max="2055" width="14.7109375" style="3" customWidth="1"/>
    <col min="2056" max="2056" width="15.85546875" style="3" customWidth="1"/>
    <col min="2057" max="2057" width="16" style="3" customWidth="1"/>
    <col min="2058" max="2058" width="14.140625" style="3" customWidth="1"/>
    <col min="2059" max="2059" width="14.85546875" style="3" customWidth="1"/>
    <col min="2060" max="2060" width="18.140625" style="3" customWidth="1"/>
    <col min="2061" max="2061" width="8.85546875" style="3" customWidth="1"/>
    <col min="2062" max="2304" width="9.140625" style="3"/>
    <col min="2305" max="2305" width="7.7109375" style="3" bestFit="1" customWidth="1"/>
    <col min="2306" max="2306" width="53.7109375" style="3" customWidth="1"/>
    <col min="2307" max="2307" width="8.7109375" style="3" customWidth="1"/>
    <col min="2308" max="2308" width="15.5703125" style="3" customWidth="1"/>
    <col min="2309" max="2309" width="14.7109375" style="3" customWidth="1"/>
    <col min="2310" max="2310" width="14.42578125" style="3" customWidth="1"/>
    <col min="2311" max="2311" width="14.7109375" style="3" customWidth="1"/>
    <col min="2312" max="2312" width="15.85546875" style="3" customWidth="1"/>
    <col min="2313" max="2313" width="16" style="3" customWidth="1"/>
    <col min="2314" max="2314" width="14.140625" style="3" customWidth="1"/>
    <col min="2315" max="2315" width="14.85546875" style="3" customWidth="1"/>
    <col min="2316" max="2316" width="18.140625" style="3" customWidth="1"/>
    <col min="2317" max="2317" width="8.85546875" style="3" customWidth="1"/>
    <col min="2318" max="2560" width="9.140625" style="3"/>
    <col min="2561" max="2561" width="7.7109375" style="3" bestFit="1" customWidth="1"/>
    <col min="2562" max="2562" width="53.7109375" style="3" customWidth="1"/>
    <col min="2563" max="2563" width="8.7109375" style="3" customWidth="1"/>
    <col min="2564" max="2564" width="15.5703125" style="3" customWidth="1"/>
    <col min="2565" max="2565" width="14.7109375" style="3" customWidth="1"/>
    <col min="2566" max="2566" width="14.42578125" style="3" customWidth="1"/>
    <col min="2567" max="2567" width="14.7109375" style="3" customWidth="1"/>
    <col min="2568" max="2568" width="15.85546875" style="3" customWidth="1"/>
    <col min="2569" max="2569" width="16" style="3" customWidth="1"/>
    <col min="2570" max="2570" width="14.140625" style="3" customWidth="1"/>
    <col min="2571" max="2571" width="14.85546875" style="3" customWidth="1"/>
    <col min="2572" max="2572" width="18.140625" style="3" customWidth="1"/>
    <col min="2573" max="2573" width="8.85546875" style="3" customWidth="1"/>
    <col min="2574" max="2816" width="9.140625" style="3"/>
    <col min="2817" max="2817" width="7.7109375" style="3" bestFit="1" customWidth="1"/>
    <col min="2818" max="2818" width="53.7109375" style="3" customWidth="1"/>
    <col min="2819" max="2819" width="8.7109375" style="3" customWidth="1"/>
    <col min="2820" max="2820" width="15.5703125" style="3" customWidth="1"/>
    <col min="2821" max="2821" width="14.7109375" style="3" customWidth="1"/>
    <col min="2822" max="2822" width="14.42578125" style="3" customWidth="1"/>
    <col min="2823" max="2823" width="14.7109375" style="3" customWidth="1"/>
    <col min="2824" max="2824" width="15.85546875" style="3" customWidth="1"/>
    <col min="2825" max="2825" width="16" style="3" customWidth="1"/>
    <col min="2826" max="2826" width="14.140625" style="3" customWidth="1"/>
    <col min="2827" max="2827" width="14.85546875" style="3" customWidth="1"/>
    <col min="2828" max="2828" width="18.140625" style="3" customWidth="1"/>
    <col min="2829" max="2829" width="8.85546875" style="3" customWidth="1"/>
    <col min="2830" max="3072" width="9.140625" style="3"/>
    <col min="3073" max="3073" width="7.7109375" style="3" bestFit="1" customWidth="1"/>
    <col min="3074" max="3074" width="53.7109375" style="3" customWidth="1"/>
    <col min="3075" max="3075" width="8.7109375" style="3" customWidth="1"/>
    <col min="3076" max="3076" width="15.5703125" style="3" customWidth="1"/>
    <col min="3077" max="3077" width="14.7109375" style="3" customWidth="1"/>
    <col min="3078" max="3078" width="14.42578125" style="3" customWidth="1"/>
    <col min="3079" max="3079" width="14.7109375" style="3" customWidth="1"/>
    <col min="3080" max="3080" width="15.85546875" style="3" customWidth="1"/>
    <col min="3081" max="3081" width="16" style="3" customWidth="1"/>
    <col min="3082" max="3082" width="14.140625" style="3" customWidth="1"/>
    <col min="3083" max="3083" width="14.85546875" style="3" customWidth="1"/>
    <col min="3084" max="3084" width="18.140625" style="3" customWidth="1"/>
    <col min="3085" max="3085" width="8.85546875" style="3" customWidth="1"/>
    <col min="3086" max="3328" width="9.140625" style="3"/>
    <col min="3329" max="3329" width="7.7109375" style="3" bestFit="1" customWidth="1"/>
    <col min="3330" max="3330" width="53.7109375" style="3" customWidth="1"/>
    <col min="3331" max="3331" width="8.7109375" style="3" customWidth="1"/>
    <col min="3332" max="3332" width="15.5703125" style="3" customWidth="1"/>
    <col min="3333" max="3333" width="14.7109375" style="3" customWidth="1"/>
    <col min="3334" max="3334" width="14.42578125" style="3" customWidth="1"/>
    <col min="3335" max="3335" width="14.7109375" style="3" customWidth="1"/>
    <col min="3336" max="3336" width="15.85546875" style="3" customWidth="1"/>
    <col min="3337" max="3337" width="16" style="3" customWidth="1"/>
    <col min="3338" max="3338" width="14.140625" style="3" customWidth="1"/>
    <col min="3339" max="3339" width="14.85546875" style="3" customWidth="1"/>
    <col min="3340" max="3340" width="18.140625" style="3" customWidth="1"/>
    <col min="3341" max="3341" width="8.85546875" style="3" customWidth="1"/>
    <col min="3342" max="3584" width="9.140625" style="3"/>
    <col min="3585" max="3585" width="7.7109375" style="3" bestFit="1" customWidth="1"/>
    <col min="3586" max="3586" width="53.7109375" style="3" customWidth="1"/>
    <col min="3587" max="3587" width="8.7109375" style="3" customWidth="1"/>
    <col min="3588" max="3588" width="15.5703125" style="3" customWidth="1"/>
    <col min="3589" max="3589" width="14.7109375" style="3" customWidth="1"/>
    <col min="3590" max="3590" width="14.42578125" style="3" customWidth="1"/>
    <col min="3591" max="3591" width="14.7109375" style="3" customWidth="1"/>
    <col min="3592" max="3592" width="15.85546875" style="3" customWidth="1"/>
    <col min="3593" max="3593" width="16" style="3" customWidth="1"/>
    <col min="3594" max="3594" width="14.140625" style="3" customWidth="1"/>
    <col min="3595" max="3595" width="14.85546875" style="3" customWidth="1"/>
    <col min="3596" max="3596" width="18.140625" style="3" customWidth="1"/>
    <col min="3597" max="3597" width="8.85546875" style="3" customWidth="1"/>
    <col min="3598" max="3840" width="9.140625" style="3"/>
    <col min="3841" max="3841" width="7.7109375" style="3" bestFit="1" customWidth="1"/>
    <col min="3842" max="3842" width="53.7109375" style="3" customWidth="1"/>
    <col min="3843" max="3843" width="8.7109375" style="3" customWidth="1"/>
    <col min="3844" max="3844" width="15.5703125" style="3" customWidth="1"/>
    <col min="3845" max="3845" width="14.7109375" style="3" customWidth="1"/>
    <col min="3846" max="3846" width="14.42578125" style="3" customWidth="1"/>
    <col min="3847" max="3847" width="14.7109375" style="3" customWidth="1"/>
    <col min="3848" max="3848" width="15.85546875" style="3" customWidth="1"/>
    <col min="3849" max="3849" width="16" style="3" customWidth="1"/>
    <col min="3850" max="3850" width="14.140625" style="3" customWidth="1"/>
    <col min="3851" max="3851" width="14.85546875" style="3" customWidth="1"/>
    <col min="3852" max="3852" width="18.140625" style="3" customWidth="1"/>
    <col min="3853" max="3853" width="8.85546875" style="3" customWidth="1"/>
    <col min="3854" max="4096" width="9.140625" style="3"/>
    <col min="4097" max="4097" width="7.7109375" style="3" bestFit="1" customWidth="1"/>
    <col min="4098" max="4098" width="53.7109375" style="3" customWidth="1"/>
    <col min="4099" max="4099" width="8.7109375" style="3" customWidth="1"/>
    <col min="4100" max="4100" width="15.5703125" style="3" customWidth="1"/>
    <col min="4101" max="4101" width="14.7109375" style="3" customWidth="1"/>
    <col min="4102" max="4102" width="14.42578125" style="3" customWidth="1"/>
    <col min="4103" max="4103" width="14.7109375" style="3" customWidth="1"/>
    <col min="4104" max="4104" width="15.85546875" style="3" customWidth="1"/>
    <col min="4105" max="4105" width="16" style="3" customWidth="1"/>
    <col min="4106" max="4106" width="14.140625" style="3" customWidth="1"/>
    <col min="4107" max="4107" width="14.85546875" style="3" customWidth="1"/>
    <col min="4108" max="4108" width="18.140625" style="3" customWidth="1"/>
    <col min="4109" max="4109" width="8.85546875" style="3" customWidth="1"/>
    <col min="4110" max="4352" width="9.140625" style="3"/>
    <col min="4353" max="4353" width="7.7109375" style="3" bestFit="1" customWidth="1"/>
    <col min="4354" max="4354" width="53.7109375" style="3" customWidth="1"/>
    <col min="4355" max="4355" width="8.7109375" style="3" customWidth="1"/>
    <col min="4356" max="4356" width="15.5703125" style="3" customWidth="1"/>
    <col min="4357" max="4357" width="14.7109375" style="3" customWidth="1"/>
    <col min="4358" max="4358" width="14.42578125" style="3" customWidth="1"/>
    <col min="4359" max="4359" width="14.7109375" style="3" customWidth="1"/>
    <col min="4360" max="4360" width="15.85546875" style="3" customWidth="1"/>
    <col min="4361" max="4361" width="16" style="3" customWidth="1"/>
    <col min="4362" max="4362" width="14.140625" style="3" customWidth="1"/>
    <col min="4363" max="4363" width="14.85546875" style="3" customWidth="1"/>
    <col min="4364" max="4364" width="18.140625" style="3" customWidth="1"/>
    <col min="4365" max="4365" width="8.85546875" style="3" customWidth="1"/>
    <col min="4366" max="4608" width="9.140625" style="3"/>
    <col min="4609" max="4609" width="7.7109375" style="3" bestFit="1" customWidth="1"/>
    <col min="4610" max="4610" width="53.7109375" style="3" customWidth="1"/>
    <col min="4611" max="4611" width="8.7109375" style="3" customWidth="1"/>
    <col min="4612" max="4612" width="15.5703125" style="3" customWidth="1"/>
    <col min="4613" max="4613" width="14.7109375" style="3" customWidth="1"/>
    <col min="4614" max="4614" width="14.42578125" style="3" customWidth="1"/>
    <col min="4615" max="4615" width="14.7109375" style="3" customWidth="1"/>
    <col min="4616" max="4616" width="15.85546875" style="3" customWidth="1"/>
    <col min="4617" max="4617" width="16" style="3" customWidth="1"/>
    <col min="4618" max="4618" width="14.140625" style="3" customWidth="1"/>
    <col min="4619" max="4619" width="14.85546875" style="3" customWidth="1"/>
    <col min="4620" max="4620" width="18.140625" style="3" customWidth="1"/>
    <col min="4621" max="4621" width="8.85546875" style="3" customWidth="1"/>
    <col min="4622" max="4864" width="9.140625" style="3"/>
    <col min="4865" max="4865" width="7.7109375" style="3" bestFit="1" customWidth="1"/>
    <col min="4866" max="4866" width="53.7109375" style="3" customWidth="1"/>
    <col min="4867" max="4867" width="8.7109375" style="3" customWidth="1"/>
    <col min="4868" max="4868" width="15.5703125" style="3" customWidth="1"/>
    <col min="4869" max="4869" width="14.7109375" style="3" customWidth="1"/>
    <col min="4870" max="4870" width="14.42578125" style="3" customWidth="1"/>
    <col min="4871" max="4871" width="14.7109375" style="3" customWidth="1"/>
    <col min="4872" max="4872" width="15.85546875" style="3" customWidth="1"/>
    <col min="4873" max="4873" width="16" style="3" customWidth="1"/>
    <col min="4874" max="4874" width="14.140625" style="3" customWidth="1"/>
    <col min="4875" max="4875" width="14.85546875" style="3" customWidth="1"/>
    <col min="4876" max="4876" width="18.140625" style="3" customWidth="1"/>
    <col min="4877" max="4877" width="8.85546875" style="3" customWidth="1"/>
    <col min="4878" max="5120" width="9.140625" style="3"/>
    <col min="5121" max="5121" width="7.7109375" style="3" bestFit="1" customWidth="1"/>
    <col min="5122" max="5122" width="53.7109375" style="3" customWidth="1"/>
    <col min="5123" max="5123" width="8.7109375" style="3" customWidth="1"/>
    <col min="5124" max="5124" width="15.5703125" style="3" customWidth="1"/>
    <col min="5125" max="5125" width="14.7109375" style="3" customWidth="1"/>
    <col min="5126" max="5126" width="14.42578125" style="3" customWidth="1"/>
    <col min="5127" max="5127" width="14.7109375" style="3" customWidth="1"/>
    <col min="5128" max="5128" width="15.85546875" style="3" customWidth="1"/>
    <col min="5129" max="5129" width="16" style="3" customWidth="1"/>
    <col min="5130" max="5130" width="14.140625" style="3" customWidth="1"/>
    <col min="5131" max="5131" width="14.85546875" style="3" customWidth="1"/>
    <col min="5132" max="5132" width="18.140625" style="3" customWidth="1"/>
    <col min="5133" max="5133" width="8.85546875" style="3" customWidth="1"/>
    <col min="5134" max="5376" width="9.140625" style="3"/>
    <col min="5377" max="5377" width="7.7109375" style="3" bestFit="1" customWidth="1"/>
    <col min="5378" max="5378" width="53.7109375" style="3" customWidth="1"/>
    <col min="5379" max="5379" width="8.7109375" style="3" customWidth="1"/>
    <col min="5380" max="5380" width="15.5703125" style="3" customWidth="1"/>
    <col min="5381" max="5381" width="14.7109375" style="3" customWidth="1"/>
    <col min="5382" max="5382" width="14.42578125" style="3" customWidth="1"/>
    <col min="5383" max="5383" width="14.7109375" style="3" customWidth="1"/>
    <col min="5384" max="5384" width="15.85546875" style="3" customWidth="1"/>
    <col min="5385" max="5385" width="16" style="3" customWidth="1"/>
    <col min="5386" max="5386" width="14.140625" style="3" customWidth="1"/>
    <col min="5387" max="5387" width="14.85546875" style="3" customWidth="1"/>
    <col min="5388" max="5388" width="18.140625" style="3" customWidth="1"/>
    <col min="5389" max="5389" width="8.85546875" style="3" customWidth="1"/>
    <col min="5390" max="5632" width="9.140625" style="3"/>
    <col min="5633" max="5633" width="7.7109375" style="3" bestFit="1" customWidth="1"/>
    <col min="5634" max="5634" width="53.7109375" style="3" customWidth="1"/>
    <col min="5635" max="5635" width="8.7109375" style="3" customWidth="1"/>
    <col min="5636" max="5636" width="15.5703125" style="3" customWidth="1"/>
    <col min="5637" max="5637" width="14.7109375" style="3" customWidth="1"/>
    <col min="5638" max="5638" width="14.42578125" style="3" customWidth="1"/>
    <col min="5639" max="5639" width="14.7109375" style="3" customWidth="1"/>
    <col min="5640" max="5640" width="15.85546875" style="3" customWidth="1"/>
    <col min="5641" max="5641" width="16" style="3" customWidth="1"/>
    <col min="5642" max="5642" width="14.140625" style="3" customWidth="1"/>
    <col min="5643" max="5643" width="14.85546875" style="3" customWidth="1"/>
    <col min="5644" max="5644" width="18.140625" style="3" customWidth="1"/>
    <col min="5645" max="5645" width="8.85546875" style="3" customWidth="1"/>
    <col min="5646" max="5888" width="9.140625" style="3"/>
    <col min="5889" max="5889" width="7.7109375" style="3" bestFit="1" customWidth="1"/>
    <col min="5890" max="5890" width="53.7109375" style="3" customWidth="1"/>
    <col min="5891" max="5891" width="8.7109375" style="3" customWidth="1"/>
    <col min="5892" max="5892" width="15.5703125" style="3" customWidth="1"/>
    <col min="5893" max="5893" width="14.7109375" style="3" customWidth="1"/>
    <col min="5894" max="5894" width="14.42578125" style="3" customWidth="1"/>
    <col min="5895" max="5895" width="14.7109375" style="3" customWidth="1"/>
    <col min="5896" max="5896" width="15.85546875" style="3" customWidth="1"/>
    <col min="5897" max="5897" width="16" style="3" customWidth="1"/>
    <col min="5898" max="5898" width="14.140625" style="3" customWidth="1"/>
    <col min="5899" max="5899" width="14.85546875" style="3" customWidth="1"/>
    <col min="5900" max="5900" width="18.140625" style="3" customWidth="1"/>
    <col min="5901" max="5901" width="8.85546875" style="3" customWidth="1"/>
    <col min="5902" max="6144" width="9.140625" style="3"/>
    <col min="6145" max="6145" width="7.7109375" style="3" bestFit="1" customWidth="1"/>
    <col min="6146" max="6146" width="53.7109375" style="3" customWidth="1"/>
    <col min="6147" max="6147" width="8.7109375" style="3" customWidth="1"/>
    <col min="6148" max="6148" width="15.5703125" style="3" customWidth="1"/>
    <col min="6149" max="6149" width="14.7109375" style="3" customWidth="1"/>
    <col min="6150" max="6150" width="14.42578125" style="3" customWidth="1"/>
    <col min="6151" max="6151" width="14.7109375" style="3" customWidth="1"/>
    <col min="6152" max="6152" width="15.85546875" style="3" customWidth="1"/>
    <col min="6153" max="6153" width="16" style="3" customWidth="1"/>
    <col min="6154" max="6154" width="14.140625" style="3" customWidth="1"/>
    <col min="6155" max="6155" width="14.85546875" style="3" customWidth="1"/>
    <col min="6156" max="6156" width="18.140625" style="3" customWidth="1"/>
    <col min="6157" max="6157" width="8.85546875" style="3" customWidth="1"/>
    <col min="6158" max="6400" width="9.140625" style="3"/>
    <col min="6401" max="6401" width="7.7109375" style="3" bestFit="1" customWidth="1"/>
    <col min="6402" max="6402" width="53.7109375" style="3" customWidth="1"/>
    <col min="6403" max="6403" width="8.7109375" style="3" customWidth="1"/>
    <col min="6404" max="6404" width="15.5703125" style="3" customWidth="1"/>
    <col min="6405" max="6405" width="14.7109375" style="3" customWidth="1"/>
    <col min="6406" max="6406" width="14.42578125" style="3" customWidth="1"/>
    <col min="6407" max="6407" width="14.7109375" style="3" customWidth="1"/>
    <col min="6408" max="6408" width="15.85546875" style="3" customWidth="1"/>
    <col min="6409" max="6409" width="16" style="3" customWidth="1"/>
    <col min="6410" max="6410" width="14.140625" style="3" customWidth="1"/>
    <col min="6411" max="6411" width="14.85546875" style="3" customWidth="1"/>
    <col min="6412" max="6412" width="18.140625" style="3" customWidth="1"/>
    <col min="6413" max="6413" width="8.85546875" style="3" customWidth="1"/>
    <col min="6414" max="6656" width="9.140625" style="3"/>
    <col min="6657" max="6657" width="7.7109375" style="3" bestFit="1" customWidth="1"/>
    <col min="6658" max="6658" width="53.7109375" style="3" customWidth="1"/>
    <col min="6659" max="6659" width="8.7109375" style="3" customWidth="1"/>
    <col min="6660" max="6660" width="15.5703125" style="3" customWidth="1"/>
    <col min="6661" max="6661" width="14.7109375" style="3" customWidth="1"/>
    <col min="6662" max="6662" width="14.42578125" style="3" customWidth="1"/>
    <col min="6663" max="6663" width="14.7109375" style="3" customWidth="1"/>
    <col min="6664" max="6664" width="15.85546875" style="3" customWidth="1"/>
    <col min="6665" max="6665" width="16" style="3" customWidth="1"/>
    <col min="6666" max="6666" width="14.140625" style="3" customWidth="1"/>
    <col min="6667" max="6667" width="14.85546875" style="3" customWidth="1"/>
    <col min="6668" max="6668" width="18.140625" style="3" customWidth="1"/>
    <col min="6669" max="6669" width="8.85546875" style="3" customWidth="1"/>
    <col min="6670" max="6912" width="9.140625" style="3"/>
    <col min="6913" max="6913" width="7.7109375" style="3" bestFit="1" customWidth="1"/>
    <col min="6914" max="6914" width="53.7109375" style="3" customWidth="1"/>
    <col min="6915" max="6915" width="8.7109375" style="3" customWidth="1"/>
    <col min="6916" max="6916" width="15.5703125" style="3" customWidth="1"/>
    <col min="6917" max="6917" width="14.7109375" style="3" customWidth="1"/>
    <col min="6918" max="6918" width="14.42578125" style="3" customWidth="1"/>
    <col min="6919" max="6919" width="14.7109375" style="3" customWidth="1"/>
    <col min="6920" max="6920" width="15.85546875" style="3" customWidth="1"/>
    <col min="6921" max="6921" width="16" style="3" customWidth="1"/>
    <col min="6922" max="6922" width="14.140625" style="3" customWidth="1"/>
    <col min="6923" max="6923" width="14.85546875" style="3" customWidth="1"/>
    <col min="6924" max="6924" width="18.140625" style="3" customWidth="1"/>
    <col min="6925" max="6925" width="8.85546875" style="3" customWidth="1"/>
    <col min="6926" max="7168" width="9.140625" style="3"/>
    <col min="7169" max="7169" width="7.7109375" style="3" bestFit="1" customWidth="1"/>
    <col min="7170" max="7170" width="53.7109375" style="3" customWidth="1"/>
    <col min="7171" max="7171" width="8.7109375" style="3" customWidth="1"/>
    <col min="7172" max="7172" width="15.5703125" style="3" customWidth="1"/>
    <col min="7173" max="7173" width="14.7109375" style="3" customWidth="1"/>
    <col min="7174" max="7174" width="14.42578125" style="3" customWidth="1"/>
    <col min="7175" max="7175" width="14.7109375" style="3" customWidth="1"/>
    <col min="7176" max="7176" width="15.85546875" style="3" customWidth="1"/>
    <col min="7177" max="7177" width="16" style="3" customWidth="1"/>
    <col min="7178" max="7178" width="14.140625" style="3" customWidth="1"/>
    <col min="7179" max="7179" width="14.85546875" style="3" customWidth="1"/>
    <col min="7180" max="7180" width="18.140625" style="3" customWidth="1"/>
    <col min="7181" max="7181" width="8.85546875" style="3" customWidth="1"/>
    <col min="7182" max="7424" width="9.140625" style="3"/>
    <col min="7425" max="7425" width="7.7109375" style="3" bestFit="1" customWidth="1"/>
    <col min="7426" max="7426" width="53.7109375" style="3" customWidth="1"/>
    <col min="7427" max="7427" width="8.7109375" style="3" customWidth="1"/>
    <col min="7428" max="7428" width="15.5703125" style="3" customWidth="1"/>
    <col min="7429" max="7429" width="14.7109375" style="3" customWidth="1"/>
    <col min="7430" max="7430" width="14.42578125" style="3" customWidth="1"/>
    <col min="7431" max="7431" width="14.7109375" style="3" customWidth="1"/>
    <col min="7432" max="7432" width="15.85546875" style="3" customWidth="1"/>
    <col min="7433" max="7433" width="16" style="3" customWidth="1"/>
    <col min="7434" max="7434" width="14.140625" style="3" customWidth="1"/>
    <col min="7435" max="7435" width="14.85546875" style="3" customWidth="1"/>
    <col min="7436" max="7436" width="18.140625" style="3" customWidth="1"/>
    <col min="7437" max="7437" width="8.85546875" style="3" customWidth="1"/>
    <col min="7438" max="7680" width="9.140625" style="3"/>
    <col min="7681" max="7681" width="7.7109375" style="3" bestFit="1" customWidth="1"/>
    <col min="7682" max="7682" width="53.7109375" style="3" customWidth="1"/>
    <col min="7683" max="7683" width="8.7109375" style="3" customWidth="1"/>
    <col min="7684" max="7684" width="15.5703125" style="3" customWidth="1"/>
    <col min="7685" max="7685" width="14.7109375" style="3" customWidth="1"/>
    <col min="7686" max="7686" width="14.42578125" style="3" customWidth="1"/>
    <col min="7687" max="7687" width="14.7109375" style="3" customWidth="1"/>
    <col min="7688" max="7688" width="15.85546875" style="3" customWidth="1"/>
    <col min="7689" max="7689" width="16" style="3" customWidth="1"/>
    <col min="7690" max="7690" width="14.140625" style="3" customWidth="1"/>
    <col min="7691" max="7691" width="14.85546875" style="3" customWidth="1"/>
    <col min="7692" max="7692" width="18.140625" style="3" customWidth="1"/>
    <col min="7693" max="7693" width="8.85546875" style="3" customWidth="1"/>
    <col min="7694" max="7936" width="9.140625" style="3"/>
    <col min="7937" max="7937" width="7.7109375" style="3" bestFit="1" customWidth="1"/>
    <col min="7938" max="7938" width="53.7109375" style="3" customWidth="1"/>
    <col min="7939" max="7939" width="8.7109375" style="3" customWidth="1"/>
    <col min="7940" max="7940" width="15.5703125" style="3" customWidth="1"/>
    <col min="7941" max="7941" width="14.7109375" style="3" customWidth="1"/>
    <col min="7942" max="7942" width="14.42578125" style="3" customWidth="1"/>
    <col min="7943" max="7943" width="14.7109375" style="3" customWidth="1"/>
    <col min="7944" max="7944" width="15.85546875" style="3" customWidth="1"/>
    <col min="7945" max="7945" width="16" style="3" customWidth="1"/>
    <col min="7946" max="7946" width="14.140625" style="3" customWidth="1"/>
    <col min="7947" max="7947" width="14.85546875" style="3" customWidth="1"/>
    <col min="7948" max="7948" width="18.140625" style="3" customWidth="1"/>
    <col min="7949" max="7949" width="8.85546875" style="3" customWidth="1"/>
    <col min="7950" max="8192" width="9.140625" style="3"/>
    <col min="8193" max="8193" width="7.7109375" style="3" bestFit="1" customWidth="1"/>
    <col min="8194" max="8194" width="53.7109375" style="3" customWidth="1"/>
    <col min="8195" max="8195" width="8.7109375" style="3" customWidth="1"/>
    <col min="8196" max="8196" width="15.5703125" style="3" customWidth="1"/>
    <col min="8197" max="8197" width="14.7109375" style="3" customWidth="1"/>
    <col min="8198" max="8198" width="14.42578125" style="3" customWidth="1"/>
    <col min="8199" max="8199" width="14.7109375" style="3" customWidth="1"/>
    <col min="8200" max="8200" width="15.85546875" style="3" customWidth="1"/>
    <col min="8201" max="8201" width="16" style="3" customWidth="1"/>
    <col min="8202" max="8202" width="14.140625" style="3" customWidth="1"/>
    <col min="8203" max="8203" width="14.85546875" style="3" customWidth="1"/>
    <col min="8204" max="8204" width="18.140625" style="3" customWidth="1"/>
    <col min="8205" max="8205" width="8.85546875" style="3" customWidth="1"/>
    <col min="8206" max="8448" width="9.140625" style="3"/>
    <col min="8449" max="8449" width="7.7109375" style="3" bestFit="1" customWidth="1"/>
    <col min="8450" max="8450" width="53.7109375" style="3" customWidth="1"/>
    <col min="8451" max="8451" width="8.7109375" style="3" customWidth="1"/>
    <col min="8452" max="8452" width="15.5703125" style="3" customWidth="1"/>
    <col min="8453" max="8453" width="14.7109375" style="3" customWidth="1"/>
    <col min="8454" max="8454" width="14.42578125" style="3" customWidth="1"/>
    <col min="8455" max="8455" width="14.7109375" style="3" customWidth="1"/>
    <col min="8456" max="8456" width="15.85546875" style="3" customWidth="1"/>
    <col min="8457" max="8457" width="16" style="3" customWidth="1"/>
    <col min="8458" max="8458" width="14.140625" style="3" customWidth="1"/>
    <col min="8459" max="8459" width="14.85546875" style="3" customWidth="1"/>
    <col min="8460" max="8460" width="18.140625" style="3" customWidth="1"/>
    <col min="8461" max="8461" width="8.85546875" style="3" customWidth="1"/>
    <col min="8462" max="8704" width="9.140625" style="3"/>
    <col min="8705" max="8705" width="7.7109375" style="3" bestFit="1" customWidth="1"/>
    <col min="8706" max="8706" width="53.7109375" style="3" customWidth="1"/>
    <col min="8707" max="8707" width="8.7109375" style="3" customWidth="1"/>
    <col min="8708" max="8708" width="15.5703125" style="3" customWidth="1"/>
    <col min="8709" max="8709" width="14.7109375" style="3" customWidth="1"/>
    <col min="8710" max="8710" width="14.42578125" style="3" customWidth="1"/>
    <col min="8711" max="8711" width="14.7109375" style="3" customWidth="1"/>
    <col min="8712" max="8712" width="15.85546875" style="3" customWidth="1"/>
    <col min="8713" max="8713" width="16" style="3" customWidth="1"/>
    <col min="8714" max="8714" width="14.140625" style="3" customWidth="1"/>
    <col min="8715" max="8715" width="14.85546875" style="3" customWidth="1"/>
    <col min="8716" max="8716" width="18.140625" style="3" customWidth="1"/>
    <col min="8717" max="8717" width="8.85546875" style="3" customWidth="1"/>
    <col min="8718" max="8960" width="9.140625" style="3"/>
    <col min="8961" max="8961" width="7.7109375" style="3" bestFit="1" customWidth="1"/>
    <col min="8962" max="8962" width="53.7109375" style="3" customWidth="1"/>
    <col min="8963" max="8963" width="8.7109375" style="3" customWidth="1"/>
    <col min="8964" max="8964" width="15.5703125" style="3" customWidth="1"/>
    <col min="8965" max="8965" width="14.7109375" style="3" customWidth="1"/>
    <col min="8966" max="8966" width="14.42578125" style="3" customWidth="1"/>
    <col min="8967" max="8967" width="14.7109375" style="3" customWidth="1"/>
    <col min="8968" max="8968" width="15.85546875" style="3" customWidth="1"/>
    <col min="8969" max="8969" width="16" style="3" customWidth="1"/>
    <col min="8970" max="8970" width="14.140625" style="3" customWidth="1"/>
    <col min="8971" max="8971" width="14.85546875" style="3" customWidth="1"/>
    <col min="8972" max="8972" width="18.140625" style="3" customWidth="1"/>
    <col min="8973" max="8973" width="8.85546875" style="3" customWidth="1"/>
    <col min="8974" max="9216" width="9.140625" style="3"/>
    <col min="9217" max="9217" width="7.7109375" style="3" bestFit="1" customWidth="1"/>
    <col min="9218" max="9218" width="53.7109375" style="3" customWidth="1"/>
    <col min="9219" max="9219" width="8.7109375" style="3" customWidth="1"/>
    <col min="9220" max="9220" width="15.5703125" style="3" customWidth="1"/>
    <col min="9221" max="9221" width="14.7109375" style="3" customWidth="1"/>
    <col min="9222" max="9222" width="14.42578125" style="3" customWidth="1"/>
    <col min="9223" max="9223" width="14.7109375" style="3" customWidth="1"/>
    <col min="9224" max="9224" width="15.85546875" style="3" customWidth="1"/>
    <col min="9225" max="9225" width="16" style="3" customWidth="1"/>
    <col min="9226" max="9226" width="14.140625" style="3" customWidth="1"/>
    <col min="9227" max="9227" width="14.85546875" style="3" customWidth="1"/>
    <col min="9228" max="9228" width="18.140625" style="3" customWidth="1"/>
    <col min="9229" max="9229" width="8.85546875" style="3" customWidth="1"/>
    <col min="9230" max="9472" width="9.140625" style="3"/>
    <col min="9473" max="9473" width="7.7109375" style="3" bestFit="1" customWidth="1"/>
    <col min="9474" max="9474" width="53.7109375" style="3" customWidth="1"/>
    <col min="9475" max="9475" width="8.7109375" style="3" customWidth="1"/>
    <col min="9476" max="9476" width="15.5703125" style="3" customWidth="1"/>
    <col min="9477" max="9477" width="14.7109375" style="3" customWidth="1"/>
    <col min="9478" max="9478" width="14.42578125" style="3" customWidth="1"/>
    <col min="9479" max="9479" width="14.7109375" style="3" customWidth="1"/>
    <col min="9480" max="9480" width="15.85546875" style="3" customWidth="1"/>
    <col min="9481" max="9481" width="16" style="3" customWidth="1"/>
    <col min="9482" max="9482" width="14.140625" style="3" customWidth="1"/>
    <col min="9483" max="9483" width="14.85546875" style="3" customWidth="1"/>
    <col min="9484" max="9484" width="18.140625" style="3" customWidth="1"/>
    <col min="9485" max="9485" width="8.85546875" style="3" customWidth="1"/>
    <col min="9486" max="9728" width="9.140625" style="3"/>
    <col min="9729" max="9729" width="7.7109375" style="3" bestFit="1" customWidth="1"/>
    <col min="9730" max="9730" width="53.7109375" style="3" customWidth="1"/>
    <col min="9731" max="9731" width="8.7109375" style="3" customWidth="1"/>
    <col min="9732" max="9732" width="15.5703125" style="3" customWidth="1"/>
    <col min="9733" max="9733" width="14.7109375" style="3" customWidth="1"/>
    <col min="9734" max="9734" width="14.42578125" style="3" customWidth="1"/>
    <col min="9735" max="9735" width="14.7109375" style="3" customWidth="1"/>
    <col min="9736" max="9736" width="15.85546875" style="3" customWidth="1"/>
    <col min="9737" max="9737" width="16" style="3" customWidth="1"/>
    <col min="9738" max="9738" width="14.140625" style="3" customWidth="1"/>
    <col min="9739" max="9739" width="14.85546875" style="3" customWidth="1"/>
    <col min="9740" max="9740" width="18.140625" style="3" customWidth="1"/>
    <col min="9741" max="9741" width="8.85546875" style="3" customWidth="1"/>
    <col min="9742" max="9984" width="9.140625" style="3"/>
    <col min="9985" max="9985" width="7.7109375" style="3" bestFit="1" customWidth="1"/>
    <col min="9986" max="9986" width="53.7109375" style="3" customWidth="1"/>
    <col min="9987" max="9987" width="8.7109375" style="3" customWidth="1"/>
    <col min="9988" max="9988" width="15.5703125" style="3" customWidth="1"/>
    <col min="9989" max="9989" width="14.7109375" style="3" customWidth="1"/>
    <col min="9990" max="9990" width="14.42578125" style="3" customWidth="1"/>
    <col min="9991" max="9991" width="14.7109375" style="3" customWidth="1"/>
    <col min="9992" max="9992" width="15.85546875" style="3" customWidth="1"/>
    <col min="9993" max="9993" width="16" style="3" customWidth="1"/>
    <col min="9994" max="9994" width="14.140625" style="3" customWidth="1"/>
    <col min="9995" max="9995" width="14.85546875" style="3" customWidth="1"/>
    <col min="9996" max="9996" width="18.140625" style="3" customWidth="1"/>
    <col min="9997" max="9997" width="8.85546875" style="3" customWidth="1"/>
    <col min="9998" max="10240" width="9.140625" style="3"/>
    <col min="10241" max="10241" width="7.7109375" style="3" bestFit="1" customWidth="1"/>
    <col min="10242" max="10242" width="53.7109375" style="3" customWidth="1"/>
    <col min="10243" max="10243" width="8.7109375" style="3" customWidth="1"/>
    <col min="10244" max="10244" width="15.5703125" style="3" customWidth="1"/>
    <col min="10245" max="10245" width="14.7109375" style="3" customWidth="1"/>
    <col min="10246" max="10246" width="14.42578125" style="3" customWidth="1"/>
    <col min="10247" max="10247" width="14.7109375" style="3" customWidth="1"/>
    <col min="10248" max="10248" width="15.85546875" style="3" customWidth="1"/>
    <col min="10249" max="10249" width="16" style="3" customWidth="1"/>
    <col min="10250" max="10250" width="14.140625" style="3" customWidth="1"/>
    <col min="10251" max="10251" width="14.85546875" style="3" customWidth="1"/>
    <col min="10252" max="10252" width="18.140625" style="3" customWidth="1"/>
    <col min="10253" max="10253" width="8.85546875" style="3" customWidth="1"/>
    <col min="10254" max="10496" width="9.140625" style="3"/>
    <col min="10497" max="10497" width="7.7109375" style="3" bestFit="1" customWidth="1"/>
    <col min="10498" max="10498" width="53.7109375" style="3" customWidth="1"/>
    <col min="10499" max="10499" width="8.7109375" style="3" customWidth="1"/>
    <col min="10500" max="10500" width="15.5703125" style="3" customWidth="1"/>
    <col min="10501" max="10501" width="14.7109375" style="3" customWidth="1"/>
    <col min="10502" max="10502" width="14.42578125" style="3" customWidth="1"/>
    <col min="10503" max="10503" width="14.7109375" style="3" customWidth="1"/>
    <col min="10504" max="10504" width="15.85546875" style="3" customWidth="1"/>
    <col min="10505" max="10505" width="16" style="3" customWidth="1"/>
    <col min="10506" max="10506" width="14.140625" style="3" customWidth="1"/>
    <col min="10507" max="10507" width="14.85546875" style="3" customWidth="1"/>
    <col min="10508" max="10508" width="18.140625" style="3" customWidth="1"/>
    <col min="10509" max="10509" width="8.85546875" style="3" customWidth="1"/>
    <col min="10510" max="10752" width="9.140625" style="3"/>
    <col min="10753" max="10753" width="7.7109375" style="3" bestFit="1" customWidth="1"/>
    <col min="10754" max="10754" width="53.7109375" style="3" customWidth="1"/>
    <col min="10755" max="10755" width="8.7109375" style="3" customWidth="1"/>
    <col min="10756" max="10756" width="15.5703125" style="3" customWidth="1"/>
    <col min="10757" max="10757" width="14.7109375" style="3" customWidth="1"/>
    <col min="10758" max="10758" width="14.42578125" style="3" customWidth="1"/>
    <col min="10759" max="10759" width="14.7109375" style="3" customWidth="1"/>
    <col min="10760" max="10760" width="15.85546875" style="3" customWidth="1"/>
    <col min="10761" max="10761" width="16" style="3" customWidth="1"/>
    <col min="10762" max="10762" width="14.140625" style="3" customWidth="1"/>
    <col min="10763" max="10763" width="14.85546875" style="3" customWidth="1"/>
    <col min="10764" max="10764" width="18.140625" style="3" customWidth="1"/>
    <col min="10765" max="10765" width="8.85546875" style="3" customWidth="1"/>
    <col min="10766" max="11008" width="9.140625" style="3"/>
    <col min="11009" max="11009" width="7.7109375" style="3" bestFit="1" customWidth="1"/>
    <col min="11010" max="11010" width="53.7109375" style="3" customWidth="1"/>
    <col min="11011" max="11011" width="8.7109375" style="3" customWidth="1"/>
    <col min="11012" max="11012" width="15.5703125" style="3" customWidth="1"/>
    <col min="11013" max="11013" width="14.7109375" style="3" customWidth="1"/>
    <col min="11014" max="11014" width="14.42578125" style="3" customWidth="1"/>
    <col min="11015" max="11015" width="14.7109375" style="3" customWidth="1"/>
    <col min="11016" max="11016" width="15.85546875" style="3" customWidth="1"/>
    <col min="11017" max="11017" width="16" style="3" customWidth="1"/>
    <col min="11018" max="11018" width="14.140625" style="3" customWidth="1"/>
    <col min="11019" max="11019" width="14.85546875" style="3" customWidth="1"/>
    <col min="11020" max="11020" width="18.140625" style="3" customWidth="1"/>
    <col min="11021" max="11021" width="8.85546875" style="3" customWidth="1"/>
    <col min="11022" max="11264" width="9.140625" style="3"/>
    <col min="11265" max="11265" width="7.7109375" style="3" bestFit="1" customWidth="1"/>
    <col min="11266" max="11266" width="53.7109375" style="3" customWidth="1"/>
    <col min="11267" max="11267" width="8.7109375" style="3" customWidth="1"/>
    <col min="11268" max="11268" width="15.5703125" style="3" customWidth="1"/>
    <col min="11269" max="11269" width="14.7109375" style="3" customWidth="1"/>
    <col min="11270" max="11270" width="14.42578125" style="3" customWidth="1"/>
    <col min="11271" max="11271" width="14.7109375" style="3" customWidth="1"/>
    <col min="11272" max="11272" width="15.85546875" style="3" customWidth="1"/>
    <col min="11273" max="11273" width="16" style="3" customWidth="1"/>
    <col min="11274" max="11274" width="14.140625" style="3" customWidth="1"/>
    <col min="11275" max="11275" width="14.85546875" style="3" customWidth="1"/>
    <col min="11276" max="11276" width="18.140625" style="3" customWidth="1"/>
    <col min="11277" max="11277" width="8.85546875" style="3" customWidth="1"/>
    <col min="11278" max="11520" width="9.140625" style="3"/>
    <col min="11521" max="11521" width="7.7109375" style="3" bestFit="1" customWidth="1"/>
    <col min="11522" max="11522" width="53.7109375" style="3" customWidth="1"/>
    <col min="11523" max="11523" width="8.7109375" style="3" customWidth="1"/>
    <col min="11524" max="11524" width="15.5703125" style="3" customWidth="1"/>
    <col min="11525" max="11525" width="14.7109375" style="3" customWidth="1"/>
    <col min="11526" max="11526" width="14.42578125" style="3" customWidth="1"/>
    <col min="11527" max="11527" width="14.7109375" style="3" customWidth="1"/>
    <col min="11528" max="11528" width="15.85546875" style="3" customWidth="1"/>
    <col min="11529" max="11529" width="16" style="3" customWidth="1"/>
    <col min="11530" max="11530" width="14.140625" style="3" customWidth="1"/>
    <col min="11531" max="11531" width="14.85546875" style="3" customWidth="1"/>
    <col min="11532" max="11532" width="18.140625" style="3" customWidth="1"/>
    <col min="11533" max="11533" width="8.85546875" style="3" customWidth="1"/>
    <col min="11534" max="11776" width="9.140625" style="3"/>
    <col min="11777" max="11777" width="7.7109375" style="3" bestFit="1" customWidth="1"/>
    <col min="11778" max="11778" width="53.7109375" style="3" customWidth="1"/>
    <col min="11779" max="11779" width="8.7109375" style="3" customWidth="1"/>
    <col min="11780" max="11780" width="15.5703125" style="3" customWidth="1"/>
    <col min="11781" max="11781" width="14.7109375" style="3" customWidth="1"/>
    <col min="11782" max="11782" width="14.42578125" style="3" customWidth="1"/>
    <col min="11783" max="11783" width="14.7109375" style="3" customWidth="1"/>
    <col min="11784" max="11784" width="15.85546875" style="3" customWidth="1"/>
    <col min="11785" max="11785" width="16" style="3" customWidth="1"/>
    <col min="11786" max="11786" width="14.140625" style="3" customWidth="1"/>
    <col min="11787" max="11787" width="14.85546875" style="3" customWidth="1"/>
    <col min="11788" max="11788" width="18.140625" style="3" customWidth="1"/>
    <col min="11789" max="11789" width="8.85546875" style="3" customWidth="1"/>
    <col min="11790" max="12032" width="9.140625" style="3"/>
    <col min="12033" max="12033" width="7.7109375" style="3" bestFit="1" customWidth="1"/>
    <col min="12034" max="12034" width="53.7109375" style="3" customWidth="1"/>
    <col min="12035" max="12035" width="8.7109375" style="3" customWidth="1"/>
    <col min="12036" max="12036" width="15.5703125" style="3" customWidth="1"/>
    <col min="12037" max="12037" width="14.7109375" style="3" customWidth="1"/>
    <col min="12038" max="12038" width="14.42578125" style="3" customWidth="1"/>
    <col min="12039" max="12039" width="14.7109375" style="3" customWidth="1"/>
    <col min="12040" max="12040" width="15.85546875" style="3" customWidth="1"/>
    <col min="12041" max="12041" width="16" style="3" customWidth="1"/>
    <col min="12042" max="12042" width="14.140625" style="3" customWidth="1"/>
    <col min="12043" max="12043" width="14.85546875" style="3" customWidth="1"/>
    <col min="12044" max="12044" width="18.140625" style="3" customWidth="1"/>
    <col min="12045" max="12045" width="8.85546875" style="3" customWidth="1"/>
    <col min="12046" max="12288" width="9.140625" style="3"/>
    <col min="12289" max="12289" width="7.7109375" style="3" bestFit="1" customWidth="1"/>
    <col min="12290" max="12290" width="53.7109375" style="3" customWidth="1"/>
    <col min="12291" max="12291" width="8.7109375" style="3" customWidth="1"/>
    <col min="12292" max="12292" width="15.5703125" style="3" customWidth="1"/>
    <col min="12293" max="12293" width="14.7109375" style="3" customWidth="1"/>
    <col min="12294" max="12294" width="14.42578125" style="3" customWidth="1"/>
    <col min="12295" max="12295" width="14.7109375" style="3" customWidth="1"/>
    <col min="12296" max="12296" width="15.85546875" style="3" customWidth="1"/>
    <col min="12297" max="12297" width="16" style="3" customWidth="1"/>
    <col min="12298" max="12298" width="14.140625" style="3" customWidth="1"/>
    <col min="12299" max="12299" width="14.85546875" style="3" customWidth="1"/>
    <col min="12300" max="12300" width="18.140625" style="3" customWidth="1"/>
    <col min="12301" max="12301" width="8.85546875" style="3" customWidth="1"/>
    <col min="12302" max="12544" width="9.140625" style="3"/>
    <col min="12545" max="12545" width="7.7109375" style="3" bestFit="1" customWidth="1"/>
    <col min="12546" max="12546" width="53.7109375" style="3" customWidth="1"/>
    <col min="12547" max="12547" width="8.7109375" style="3" customWidth="1"/>
    <col min="12548" max="12548" width="15.5703125" style="3" customWidth="1"/>
    <col min="12549" max="12549" width="14.7109375" style="3" customWidth="1"/>
    <col min="12550" max="12550" width="14.42578125" style="3" customWidth="1"/>
    <col min="12551" max="12551" width="14.7109375" style="3" customWidth="1"/>
    <col min="12552" max="12552" width="15.85546875" style="3" customWidth="1"/>
    <col min="12553" max="12553" width="16" style="3" customWidth="1"/>
    <col min="12554" max="12554" width="14.140625" style="3" customWidth="1"/>
    <col min="12555" max="12555" width="14.85546875" style="3" customWidth="1"/>
    <col min="12556" max="12556" width="18.140625" style="3" customWidth="1"/>
    <col min="12557" max="12557" width="8.85546875" style="3" customWidth="1"/>
    <col min="12558" max="12800" width="9.140625" style="3"/>
    <col min="12801" max="12801" width="7.7109375" style="3" bestFit="1" customWidth="1"/>
    <col min="12802" max="12802" width="53.7109375" style="3" customWidth="1"/>
    <col min="12803" max="12803" width="8.7109375" style="3" customWidth="1"/>
    <col min="12804" max="12804" width="15.5703125" style="3" customWidth="1"/>
    <col min="12805" max="12805" width="14.7109375" style="3" customWidth="1"/>
    <col min="12806" max="12806" width="14.42578125" style="3" customWidth="1"/>
    <col min="12807" max="12807" width="14.7109375" style="3" customWidth="1"/>
    <col min="12808" max="12808" width="15.85546875" style="3" customWidth="1"/>
    <col min="12809" max="12809" width="16" style="3" customWidth="1"/>
    <col min="12810" max="12810" width="14.140625" style="3" customWidth="1"/>
    <col min="12811" max="12811" width="14.85546875" style="3" customWidth="1"/>
    <col min="12812" max="12812" width="18.140625" style="3" customWidth="1"/>
    <col min="12813" max="12813" width="8.85546875" style="3" customWidth="1"/>
    <col min="12814" max="13056" width="9.140625" style="3"/>
    <col min="13057" max="13057" width="7.7109375" style="3" bestFit="1" customWidth="1"/>
    <col min="13058" max="13058" width="53.7109375" style="3" customWidth="1"/>
    <col min="13059" max="13059" width="8.7109375" style="3" customWidth="1"/>
    <col min="13060" max="13060" width="15.5703125" style="3" customWidth="1"/>
    <col min="13061" max="13061" width="14.7109375" style="3" customWidth="1"/>
    <col min="13062" max="13062" width="14.42578125" style="3" customWidth="1"/>
    <col min="13063" max="13063" width="14.7109375" style="3" customWidth="1"/>
    <col min="13064" max="13064" width="15.85546875" style="3" customWidth="1"/>
    <col min="13065" max="13065" width="16" style="3" customWidth="1"/>
    <col min="13066" max="13066" width="14.140625" style="3" customWidth="1"/>
    <col min="13067" max="13067" width="14.85546875" style="3" customWidth="1"/>
    <col min="13068" max="13068" width="18.140625" style="3" customWidth="1"/>
    <col min="13069" max="13069" width="8.85546875" style="3" customWidth="1"/>
    <col min="13070" max="13312" width="9.140625" style="3"/>
    <col min="13313" max="13313" width="7.7109375" style="3" bestFit="1" customWidth="1"/>
    <col min="13314" max="13314" width="53.7109375" style="3" customWidth="1"/>
    <col min="13315" max="13315" width="8.7109375" style="3" customWidth="1"/>
    <col min="13316" max="13316" width="15.5703125" style="3" customWidth="1"/>
    <col min="13317" max="13317" width="14.7109375" style="3" customWidth="1"/>
    <col min="13318" max="13318" width="14.42578125" style="3" customWidth="1"/>
    <col min="13319" max="13319" width="14.7109375" style="3" customWidth="1"/>
    <col min="13320" max="13320" width="15.85546875" style="3" customWidth="1"/>
    <col min="13321" max="13321" width="16" style="3" customWidth="1"/>
    <col min="13322" max="13322" width="14.140625" style="3" customWidth="1"/>
    <col min="13323" max="13323" width="14.85546875" style="3" customWidth="1"/>
    <col min="13324" max="13324" width="18.140625" style="3" customWidth="1"/>
    <col min="13325" max="13325" width="8.85546875" style="3" customWidth="1"/>
    <col min="13326" max="13568" width="9.140625" style="3"/>
    <col min="13569" max="13569" width="7.7109375" style="3" bestFit="1" customWidth="1"/>
    <col min="13570" max="13570" width="53.7109375" style="3" customWidth="1"/>
    <col min="13571" max="13571" width="8.7109375" style="3" customWidth="1"/>
    <col min="13572" max="13572" width="15.5703125" style="3" customWidth="1"/>
    <col min="13573" max="13573" width="14.7109375" style="3" customWidth="1"/>
    <col min="13574" max="13574" width="14.42578125" style="3" customWidth="1"/>
    <col min="13575" max="13575" width="14.7109375" style="3" customWidth="1"/>
    <col min="13576" max="13576" width="15.85546875" style="3" customWidth="1"/>
    <col min="13577" max="13577" width="16" style="3" customWidth="1"/>
    <col min="13578" max="13578" width="14.140625" style="3" customWidth="1"/>
    <col min="13579" max="13579" width="14.85546875" style="3" customWidth="1"/>
    <col min="13580" max="13580" width="18.140625" style="3" customWidth="1"/>
    <col min="13581" max="13581" width="8.85546875" style="3" customWidth="1"/>
    <col min="13582" max="13824" width="9.140625" style="3"/>
    <col min="13825" max="13825" width="7.7109375" style="3" bestFit="1" customWidth="1"/>
    <col min="13826" max="13826" width="53.7109375" style="3" customWidth="1"/>
    <col min="13827" max="13827" width="8.7109375" style="3" customWidth="1"/>
    <col min="13828" max="13828" width="15.5703125" style="3" customWidth="1"/>
    <col min="13829" max="13829" width="14.7109375" style="3" customWidth="1"/>
    <col min="13830" max="13830" width="14.42578125" style="3" customWidth="1"/>
    <col min="13831" max="13831" width="14.7109375" style="3" customWidth="1"/>
    <col min="13832" max="13832" width="15.85546875" style="3" customWidth="1"/>
    <col min="13833" max="13833" width="16" style="3" customWidth="1"/>
    <col min="13834" max="13834" width="14.140625" style="3" customWidth="1"/>
    <col min="13835" max="13835" width="14.85546875" style="3" customWidth="1"/>
    <col min="13836" max="13836" width="18.140625" style="3" customWidth="1"/>
    <col min="13837" max="13837" width="8.85546875" style="3" customWidth="1"/>
    <col min="13838" max="14080" width="9.140625" style="3"/>
    <col min="14081" max="14081" width="7.7109375" style="3" bestFit="1" customWidth="1"/>
    <col min="14082" max="14082" width="53.7109375" style="3" customWidth="1"/>
    <col min="14083" max="14083" width="8.7109375" style="3" customWidth="1"/>
    <col min="14084" max="14084" width="15.5703125" style="3" customWidth="1"/>
    <col min="14085" max="14085" width="14.7109375" style="3" customWidth="1"/>
    <col min="14086" max="14086" width="14.42578125" style="3" customWidth="1"/>
    <col min="14087" max="14087" width="14.7109375" style="3" customWidth="1"/>
    <col min="14088" max="14088" width="15.85546875" style="3" customWidth="1"/>
    <col min="14089" max="14089" width="16" style="3" customWidth="1"/>
    <col min="14090" max="14090" width="14.140625" style="3" customWidth="1"/>
    <col min="14091" max="14091" width="14.85546875" style="3" customWidth="1"/>
    <col min="14092" max="14092" width="18.140625" style="3" customWidth="1"/>
    <col min="14093" max="14093" width="8.85546875" style="3" customWidth="1"/>
    <col min="14094" max="14336" width="9.140625" style="3"/>
    <col min="14337" max="14337" width="7.7109375" style="3" bestFit="1" customWidth="1"/>
    <col min="14338" max="14338" width="53.7109375" style="3" customWidth="1"/>
    <col min="14339" max="14339" width="8.7109375" style="3" customWidth="1"/>
    <col min="14340" max="14340" width="15.5703125" style="3" customWidth="1"/>
    <col min="14341" max="14341" width="14.7109375" style="3" customWidth="1"/>
    <col min="14342" max="14342" width="14.42578125" style="3" customWidth="1"/>
    <col min="14343" max="14343" width="14.7109375" style="3" customWidth="1"/>
    <col min="14344" max="14344" width="15.85546875" style="3" customWidth="1"/>
    <col min="14345" max="14345" width="16" style="3" customWidth="1"/>
    <col min="14346" max="14346" width="14.140625" style="3" customWidth="1"/>
    <col min="14347" max="14347" width="14.85546875" style="3" customWidth="1"/>
    <col min="14348" max="14348" width="18.140625" style="3" customWidth="1"/>
    <col min="14349" max="14349" width="8.85546875" style="3" customWidth="1"/>
    <col min="14350" max="14592" width="9.140625" style="3"/>
    <col min="14593" max="14593" width="7.7109375" style="3" bestFit="1" customWidth="1"/>
    <col min="14594" max="14594" width="53.7109375" style="3" customWidth="1"/>
    <col min="14595" max="14595" width="8.7109375" style="3" customWidth="1"/>
    <col min="14596" max="14596" width="15.5703125" style="3" customWidth="1"/>
    <col min="14597" max="14597" width="14.7109375" style="3" customWidth="1"/>
    <col min="14598" max="14598" width="14.42578125" style="3" customWidth="1"/>
    <col min="14599" max="14599" width="14.7109375" style="3" customWidth="1"/>
    <col min="14600" max="14600" width="15.85546875" style="3" customWidth="1"/>
    <col min="14601" max="14601" width="16" style="3" customWidth="1"/>
    <col min="14602" max="14602" width="14.140625" style="3" customWidth="1"/>
    <col min="14603" max="14603" width="14.85546875" style="3" customWidth="1"/>
    <col min="14604" max="14604" width="18.140625" style="3" customWidth="1"/>
    <col min="14605" max="14605" width="8.85546875" style="3" customWidth="1"/>
    <col min="14606" max="14848" width="9.140625" style="3"/>
    <col min="14849" max="14849" width="7.7109375" style="3" bestFit="1" customWidth="1"/>
    <col min="14850" max="14850" width="53.7109375" style="3" customWidth="1"/>
    <col min="14851" max="14851" width="8.7109375" style="3" customWidth="1"/>
    <col min="14852" max="14852" width="15.5703125" style="3" customWidth="1"/>
    <col min="14853" max="14853" width="14.7109375" style="3" customWidth="1"/>
    <col min="14854" max="14854" width="14.42578125" style="3" customWidth="1"/>
    <col min="14855" max="14855" width="14.7109375" style="3" customWidth="1"/>
    <col min="14856" max="14856" width="15.85546875" style="3" customWidth="1"/>
    <col min="14857" max="14857" width="16" style="3" customWidth="1"/>
    <col min="14858" max="14858" width="14.140625" style="3" customWidth="1"/>
    <col min="14859" max="14859" width="14.85546875" style="3" customWidth="1"/>
    <col min="14860" max="14860" width="18.140625" style="3" customWidth="1"/>
    <col min="14861" max="14861" width="8.85546875" style="3" customWidth="1"/>
    <col min="14862" max="15104" width="9.140625" style="3"/>
    <col min="15105" max="15105" width="7.7109375" style="3" bestFit="1" customWidth="1"/>
    <col min="15106" max="15106" width="53.7109375" style="3" customWidth="1"/>
    <col min="15107" max="15107" width="8.7109375" style="3" customWidth="1"/>
    <col min="15108" max="15108" width="15.5703125" style="3" customWidth="1"/>
    <col min="15109" max="15109" width="14.7109375" style="3" customWidth="1"/>
    <col min="15110" max="15110" width="14.42578125" style="3" customWidth="1"/>
    <col min="15111" max="15111" width="14.7109375" style="3" customWidth="1"/>
    <col min="15112" max="15112" width="15.85546875" style="3" customWidth="1"/>
    <col min="15113" max="15113" width="16" style="3" customWidth="1"/>
    <col min="15114" max="15114" width="14.140625" style="3" customWidth="1"/>
    <col min="15115" max="15115" width="14.85546875" style="3" customWidth="1"/>
    <col min="15116" max="15116" width="18.140625" style="3" customWidth="1"/>
    <col min="15117" max="15117" width="8.85546875" style="3" customWidth="1"/>
    <col min="15118" max="15360" width="9.140625" style="3"/>
    <col min="15361" max="15361" width="7.7109375" style="3" bestFit="1" customWidth="1"/>
    <col min="15362" max="15362" width="53.7109375" style="3" customWidth="1"/>
    <col min="15363" max="15363" width="8.7109375" style="3" customWidth="1"/>
    <col min="15364" max="15364" width="15.5703125" style="3" customWidth="1"/>
    <col min="15365" max="15365" width="14.7109375" style="3" customWidth="1"/>
    <col min="15366" max="15366" width="14.42578125" style="3" customWidth="1"/>
    <col min="15367" max="15367" width="14.7109375" style="3" customWidth="1"/>
    <col min="15368" max="15368" width="15.85546875" style="3" customWidth="1"/>
    <col min="15369" max="15369" width="16" style="3" customWidth="1"/>
    <col min="15370" max="15370" width="14.140625" style="3" customWidth="1"/>
    <col min="15371" max="15371" width="14.85546875" style="3" customWidth="1"/>
    <col min="15372" max="15372" width="18.140625" style="3" customWidth="1"/>
    <col min="15373" max="15373" width="8.85546875" style="3" customWidth="1"/>
    <col min="15374" max="15616" width="9.140625" style="3"/>
    <col min="15617" max="15617" width="7.7109375" style="3" bestFit="1" customWidth="1"/>
    <col min="15618" max="15618" width="53.7109375" style="3" customWidth="1"/>
    <col min="15619" max="15619" width="8.7109375" style="3" customWidth="1"/>
    <col min="15620" max="15620" width="15.5703125" style="3" customWidth="1"/>
    <col min="15621" max="15621" width="14.7109375" style="3" customWidth="1"/>
    <col min="15622" max="15622" width="14.42578125" style="3" customWidth="1"/>
    <col min="15623" max="15623" width="14.7109375" style="3" customWidth="1"/>
    <col min="15624" max="15624" width="15.85546875" style="3" customWidth="1"/>
    <col min="15625" max="15625" width="16" style="3" customWidth="1"/>
    <col min="15626" max="15626" width="14.140625" style="3" customWidth="1"/>
    <col min="15627" max="15627" width="14.85546875" style="3" customWidth="1"/>
    <col min="15628" max="15628" width="18.140625" style="3" customWidth="1"/>
    <col min="15629" max="15629" width="8.85546875" style="3" customWidth="1"/>
    <col min="15630" max="15872" width="9.140625" style="3"/>
    <col min="15873" max="15873" width="7.7109375" style="3" bestFit="1" customWidth="1"/>
    <col min="15874" max="15874" width="53.7109375" style="3" customWidth="1"/>
    <col min="15875" max="15875" width="8.7109375" style="3" customWidth="1"/>
    <col min="15876" max="15876" width="15.5703125" style="3" customWidth="1"/>
    <col min="15877" max="15877" width="14.7109375" style="3" customWidth="1"/>
    <col min="15878" max="15878" width="14.42578125" style="3" customWidth="1"/>
    <col min="15879" max="15879" width="14.7109375" style="3" customWidth="1"/>
    <col min="15880" max="15880" width="15.85546875" style="3" customWidth="1"/>
    <col min="15881" max="15881" width="16" style="3" customWidth="1"/>
    <col min="15882" max="15882" width="14.140625" style="3" customWidth="1"/>
    <col min="15883" max="15883" width="14.85546875" style="3" customWidth="1"/>
    <col min="15884" max="15884" width="18.140625" style="3" customWidth="1"/>
    <col min="15885" max="15885" width="8.85546875" style="3" customWidth="1"/>
    <col min="15886" max="16128" width="9.140625" style="3"/>
    <col min="16129" max="16129" width="7.7109375" style="3" bestFit="1" customWidth="1"/>
    <col min="16130" max="16130" width="53.7109375" style="3" customWidth="1"/>
    <col min="16131" max="16131" width="8.7109375" style="3" customWidth="1"/>
    <col min="16132" max="16132" width="15.5703125" style="3" customWidth="1"/>
    <col min="16133" max="16133" width="14.7109375" style="3" customWidth="1"/>
    <col min="16134" max="16134" width="14.42578125" style="3" customWidth="1"/>
    <col min="16135" max="16135" width="14.7109375" style="3" customWidth="1"/>
    <col min="16136" max="16136" width="15.85546875" style="3" customWidth="1"/>
    <col min="16137" max="16137" width="16" style="3" customWidth="1"/>
    <col min="16138" max="16138" width="14.140625" style="3" customWidth="1"/>
    <col min="16139" max="16139" width="14.85546875" style="3" customWidth="1"/>
    <col min="16140" max="16140" width="18.140625" style="3" customWidth="1"/>
    <col min="16141" max="16141" width="8.85546875" style="3" customWidth="1"/>
    <col min="16142" max="16384" width="9.140625" style="3"/>
  </cols>
  <sheetData>
    <row r="1" spans="1:12" ht="14.25" x14ac:dyDescent="0.2">
      <c r="A1" s="3"/>
      <c r="C1" s="3"/>
      <c r="E1" s="2"/>
      <c r="F1" s="1"/>
      <c r="H1" s="1"/>
      <c r="I1" s="1"/>
      <c r="K1" s="1"/>
      <c r="L1" s="77" t="s">
        <v>27</v>
      </c>
    </row>
    <row r="2" spans="1:12" ht="24.75" customHeight="1" x14ac:dyDescent="0.2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21" customHeight="1" x14ac:dyDescent="0.2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2" customFormat="1" ht="18" customHeight="1" x14ac:dyDescent="0.2">
      <c r="A4" s="89" t="s">
        <v>197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s="2" customFormat="1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5"/>
      <c r="B6" s="3"/>
      <c r="C6" s="5"/>
      <c r="D6" s="3"/>
      <c r="E6" s="3"/>
      <c r="F6" s="3"/>
      <c r="G6" s="3"/>
      <c r="H6" s="3"/>
      <c r="I6" s="3"/>
      <c r="J6" s="3"/>
      <c r="K6" s="3"/>
      <c r="L6" s="3"/>
    </row>
    <row r="7" spans="1:12" ht="14.25" thickBot="1" x14ac:dyDescent="0.3">
      <c r="B7" s="9"/>
      <c r="D7" s="3"/>
      <c r="E7" s="3"/>
      <c r="F7" s="10"/>
      <c r="G7" s="3"/>
      <c r="H7" s="3"/>
      <c r="I7" s="10"/>
      <c r="J7" s="3"/>
      <c r="K7" s="78" t="s">
        <v>59</v>
      </c>
      <c r="L7" s="10"/>
    </row>
    <row r="8" spans="1:12" ht="21" customHeight="1" thickBot="1" x14ac:dyDescent="0.25">
      <c r="A8" s="11"/>
      <c r="B8" s="11"/>
      <c r="C8" s="11"/>
      <c r="D8" s="90" t="s">
        <v>29</v>
      </c>
      <c r="E8" s="90"/>
      <c r="F8" s="91"/>
      <c r="G8" s="92" t="s">
        <v>30</v>
      </c>
      <c r="H8" s="90"/>
      <c r="I8" s="91"/>
      <c r="J8" s="90" t="s">
        <v>31</v>
      </c>
      <c r="K8" s="90"/>
      <c r="L8" s="91"/>
    </row>
    <row r="9" spans="1:12" ht="17.25" customHeight="1" x14ac:dyDescent="0.2">
      <c r="A9" s="83" t="s">
        <v>65</v>
      </c>
      <c r="B9" s="83" t="s">
        <v>32</v>
      </c>
      <c r="C9" s="83" t="s">
        <v>33</v>
      </c>
      <c r="D9" s="81" t="s">
        <v>34</v>
      </c>
      <c r="E9" s="12" t="s">
        <v>35</v>
      </c>
      <c r="F9" s="12"/>
      <c r="G9" s="85" t="s">
        <v>36</v>
      </c>
      <c r="H9" s="12" t="s">
        <v>35</v>
      </c>
      <c r="I9" s="13"/>
      <c r="J9" s="81" t="s">
        <v>37</v>
      </c>
      <c r="K9" s="12" t="s">
        <v>35</v>
      </c>
      <c r="L9" s="14"/>
    </row>
    <row r="10" spans="1:12" ht="14.25" thickBot="1" x14ac:dyDescent="0.25">
      <c r="A10" s="84"/>
      <c r="B10" s="84"/>
      <c r="C10" s="84"/>
      <c r="D10" s="82"/>
      <c r="E10" s="15" t="s">
        <v>38</v>
      </c>
      <c r="F10" s="16" t="s">
        <v>39</v>
      </c>
      <c r="G10" s="86"/>
      <c r="H10" s="15" t="s">
        <v>38</v>
      </c>
      <c r="I10" s="17" t="s">
        <v>39</v>
      </c>
      <c r="J10" s="82"/>
      <c r="K10" s="15" t="s">
        <v>38</v>
      </c>
      <c r="L10" s="17" t="s">
        <v>39</v>
      </c>
    </row>
    <row r="11" spans="1:12" s="9" customFormat="1" x14ac:dyDescent="0.2">
      <c r="A11" s="18">
        <v>1</v>
      </c>
      <c r="B11" s="19">
        <v>2</v>
      </c>
      <c r="C11" s="20">
        <v>3</v>
      </c>
      <c r="D11" s="20">
        <v>4</v>
      </c>
      <c r="E11" s="20">
        <v>5</v>
      </c>
      <c r="F11" s="19">
        <v>6</v>
      </c>
      <c r="G11" s="20">
        <v>7</v>
      </c>
      <c r="H11" s="20">
        <v>8</v>
      </c>
      <c r="I11" s="19">
        <v>9</v>
      </c>
      <c r="J11" s="20">
        <v>10</v>
      </c>
      <c r="K11" s="20">
        <v>11</v>
      </c>
      <c r="L11" s="21">
        <v>12</v>
      </c>
    </row>
    <row r="12" spans="1:12" ht="56.25" customHeight="1" x14ac:dyDescent="0.2">
      <c r="A12" s="22" t="s">
        <v>66</v>
      </c>
      <c r="B12" s="79" t="s">
        <v>198</v>
      </c>
      <c r="C12" s="23"/>
      <c r="D12" s="24">
        <f t="shared" ref="D12:L12" si="0">SUM(D13,D48,D67)</f>
        <v>143102061.4797</v>
      </c>
      <c r="E12" s="24">
        <f t="shared" si="0"/>
        <v>140908988.24869999</v>
      </c>
      <c r="F12" s="24">
        <f t="shared" si="0"/>
        <v>6332879.0574999992</v>
      </c>
      <c r="G12" s="24">
        <f t="shared" si="0"/>
        <v>156649660.6654</v>
      </c>
      <c r="H12" s="24">
        <f t="shared" si="0"/>
        <v>146033650.01899999</v>
      </c>
      <c r="I12" s="24">
        <f t="shared" si="0"/>
        <v>16390277.017500002</v>
      </c>
      <c r="J12" s="24">
        <f t="shared" si="0"/>
        <v>144463370.91929999</v>
      </c>
      <c r="K12" s="24">
        <f t="shared" si="0"/>
        <v>137236871.66890001</v>
      </c>
      <c r="L12" s="25">
        <f t="shared" si="0"/>
        <v>9696388.7991000004</v>
      </c>
    </row>
    <row r="13" spans="1:12" s="6" customFormat="1" ht="61.5" customHeight="1" x14ac:dyDescent="0.2">
      <c r="A13" s="26" t="s">
        <v>67</v>
      </c>
      <c r="B13" s="27" t="s">
        <v>68</v>
      </c>
      <c r="C13" s="28">
        <v>7100</v>
      </c>
      <c r="D13" s="24">
        <f>SUM(D14,D17,D19,D39,D42)</f>
        <v>28663224.656299997</v>
      </c>
      <c r="E13" s="24">
        <f>SUM(E14,E17,E19,E39,E42)</f>
        <v>28663224.656299997</v>
      </c>
      <c r="F13" s="29" t="s">
        <v>0</v>
      </c>
      <c r="G13" s="24">
        <f>SUM(G14,G17,G19,G39,G42)</f>
        <v>29045750.584099997</v>
      </c>
      <c r="H13" s="24">
        <f>SUM(H14,H17,H19,H39,H42)</f>
        <v>29045750.584099997</v>
      </c>
      <c r="I13" s="29" t="s">
        <v>0</v>
      </c>
      <c r="J13" s="24">
        <f>SUM(J14,J17,J19,J39,J42)</f>
        <v>31029918.841499999</v>
      </c>
      <c r="K13" s="24">
        <f>SUM(K14,K17,K19,K39,K42)</f>
        <v>31029918.841499999</v>
      </c>
      <c r="L13" s="30" t="s">
        <v>0</v>
      </c>
    </row>
    <row r="14" spans="1:12" s="6" customFormat="1" ht="42" customHeight="1" x14ac:dyDescent="0.2">
      <c r="A14" s="26" t="s">
        <v>69</v>
      </c>
      <c r="B14" s="31" t="s">
        <v>70</v>
      </c>
      <c r="C14" s="32">
        <v>7131</v>
      </c>
      <c r="D14" s="33">
        <f>SUM(D15:D16)</f>
        <v>11133603.4033</v>
      </c>
      <c r="E14" s="33">
        <f>SUM(E15:E16)</f>
        <v>11133603.4033</v>
      </c>
      <c r="F14" s="29" t="s">
        <v>0</v>
      </c>
      <c r="G14" s="33">
        <f>SUM(G15:G16)</f>
        <v>11131781.6041</v>
      </c>
      <c r="H14" s="33">
        <f>SUM(H15:H16)</f>
        <v>11131781.6041</v>
      </c>
      <c r="I14" s="29" t="s">
        <v>0</v>
      </c>
      <c r="J14" s="33">
        <f>SUM(J15:J16)</f>
        <v>10541239.091</v>
      </c>
      <c r="K14" s="33">
        <f>SUM(K15:K16)</f>
        <v>10541239.091</v>
      </c>
      <c r="L14" s="30" t="s">
        <v>0</v>
      </c>
    </row>
    <row r="15" spans="1:12" ht="40.5" customHeight="1" x14ac:dyDescent="0.2">
      <c r="A15" s="34" t="s">
        <v>1</v>
      </c>
      <c r="B15" s="35" t="s">
        <v>40</v>
      </c>
      <c r="C15" s="36"/>
      <c r="D15" s="37">
        <f>SUM(E15:F15)</f>
        <v>6548798.1562999999</v>
      </c>
      <c r="E15" s="37">
        <v>6548798.1562999999</v>
      </c>
      <c r="F15" s="37" t="s">
        <v>0</v>
      </c>
      <c r="G15" s="37">
        <f>SUM(H15:I15)</f>
        <v>6563637.9052999998</v>
      </c>
      <c r="H15" s="37">
        <v>6563637.9052999998</v>
      </c>
      <c r="I15" s="37" t="s">
        <v>0</v>
      </c>
      <c r="J15" s="37">
        <f>SUM(K15:L15)</f>
        <v>6331459.8617000002</v>
      </c>
      <c r="K15" s="37">
        <v>6331459.8617000002</v>
      </c>
      <c r="L15" s="38" t="s">
        <v>0</v>
      </c>
    </row>
    <row r="16" spans="1:12" ht="35.25" customHeight="1" x14ac:dyDescent="0.2">
      <c r="A16" s="39">
        <v>1112</v>
      </c>
      <c r="B16" s="35" t="s">
        <v>41</v>
      </c>
      <c r="C16" s="36"/>
      <c r="D16" s="37">
        <f>SUM(E16:F16)</f>
        <v>4584805.2470000004</v>
      </c>
      <c r="E16" s="37">
        <v>4584805.2470000004</v>
      </c>
      <c r="F16" s="37" t="s">
        <v>0</v>
      </c>
      <c r="G16" s="37">
        <f>SUM(H16:I16)</f>
        <v>4568143.6988000004</v>
      </c>
      <c r="H16" s="37">
        <v>4568143.6988000004</v>
      </c>
      <c r="I16" s="37" t="s">
        <v>0</v>
      </c>
      <c r="J16" s="37">
        <f>SUM(K16:L16)</f>
        <v>4209779.2292999998</v>
      </c>
      <c r="K16" s="37">
        <v>4209779.2292999998</v>
      </c>
      <c r="L16" s="38" t="s">
        <v>0</v>
      </c>
    </row>
    <row r="17" spans="1:12" s="6" customFormat="1" ht="34.5" customHeight="1" x14ac:dyDescent="0.2">
      <c r="A17" s="26">
        <v>1120</v>
      </c>
      <c r="B17" s="31" t="s">
        <v>71</v>
      </c>
      <c r="C17" s="32">
        <v>7136</v>
      </c>
      <c r="D17" s="33">
        <f>SUM(D18)</f>
        <v>13223233.741</v>
      </c>
      <c r="E17" s="33">
        <f>SUM(E18)</f>
        <v>13223233.741</v>
      </c>
      <c r="F17" s="29" t="s">
        <v>0</v>
      </c>
      <c r="G17" s="33">
        <f>SUM(G18)</f>
        <v>13503730.982999999</v>
      </c>
      <c r="H17" s="33">
        <f>SUM(H18)</f>
        <v>13503730.982999999</v>
      </c>
      <c r="I17" s="29" t="s">
        <v>0</v>
      </c>
      <c r="J17" s="33">
        <f>SUM(J18)</f>
        <v>15264542.785499999</v>
      </c>
      <c r="K17" s="33">
        <f>SUM(K18)</f>
        <v>15264542.785499999</v>
      </c>
      <c r="L17" s="30" t="s">
        <v>0</v>
      </c>
    </row>
    <row r="18" spans="1:12" ht="32.25" customHeight="1" x14ac:dyDescent="0.2">
      <c r="A18" s="34" t="s">
        <v>2</v>
      </c>
      <c r="B18" s="35" t="s">
        <v>42</v>
      </c>
      <c r="C18" s="36"/>
      <c r="D18" s="37">
        <f>SUM(E18:F18)</f>
        <v>13223233.741</v>
      </c>
      <c r="E18" s="37">
        <v>13223233.741</v>
      </c>
      <c r="F18" s="37" t="s">
        <v>0</v>
      </c>
      <c r="G18" s="37">
        <f>SUM(H18:I18)</f>
        <v>13503730.982999999</v>
      </c>
      <c r="H18" s="37">
        <v>13503730.982999999</v>
      </c>
      <c r="I18" s="37" t="s">
        <v>0</v>
      </c>
      <c r="J18" s="37">
        <f>SUM(K18:L18)</f>
        <v>15264542.785499999</v>
      </c>
      <c r="K18" s="37">
        <v>15264542.785499999</v>
      </c>
      <c r="L18" s="38" t="s">
        <v>0</v>
      </c>
    </row>
    <row r="19" spans="1:12" s="6" customFormat="1" ht="100.5" customHeight="1" x14ac:dyDescent="0.2">
      <c r="A19" s="26" t="s">
        <v>72</v>
      </c>
      <c r="B19" s="31" t="s">
        <v>199</v>
      </c>
      <c r="C19" s="28">
        <v>7145</v>
      </c>
      <c r="D19" s="33">
        <f>SUM(D20:D38)</f>
        <v>3551890.3119999999</v>
      </c>
      <c r="E19" s="33">
        <f>SUM(E20:E38)</f>
        <v>3551890.3119999999</v>
      </c>
      <c r="F19" s="29" t="s">
        <v>0</v>
      </c>
      <c r="G19" s="33">
        <f>SUM(G20:G38)</f>
        <v>3647874.5970000001</v>
      </c>
      <c r="H19" s="33">
        <f>SUM(H20:H38)</f>
        <v>3647874.5970000001</v>
      </c>
      <c r="I19" s="29" t="s">
        <v>0</v>
      </c>
      <c r="J19" s="33">
        <f>SUM(J20:J38)</f>
        <v>4215593.5280000009</v>
      </c>
      <c r="K19" s="33">
        <f>SUM(K20:K38)</f>
        <v>4215593.5280000009</v>
      </c>
      <c r="L19" s="30" t="s">
        <v>0</v>
      </c>
    </row>
    <row r="20" spans="1:12" ht="61.5" customHeight="1" x14ac:dyDescent="0.2">
      <c r="A20" s="40" t="s">
        <v>73</v>
      </c>
      <c r="B20" s="41" t="s">
        <v>200</v>
      </c>
      <c r="D20" s="37">
        <f t="shared" ref="D20:D38" si="1">SUM(E20:F20)</f>
        <v>199401.65</v>
      </c>
      <c r="E20" s="37">
        <v>199401.65</v>
      </c>
      <c r="F20" s="42" t="s">
        <v>0</v>
      </c>
      <c r="G20" s="37">
        <f>SUM(H20:I20)</f>
        <v>203703.75</v>
      </c>
      <c r="H20" s="42">
        <v>203703.75</v>
      </c>
      <c r="I20" s="42" t="s">
        <v>0</v>
      </c>
      <c r="J20" s="37">
        <f>SUM(K20:L20)</f>
        <v>290321.89730000001</v>
      </c>
      <c r="K20" s="42">
        <v>290321.89730000001</v>
      </c>
      <c r="L20" s="43" t="s">
        <v>0</v>
      </c>
    </row>
    <row r="21" spans="1:12" ht="73.5" customHeight="1" x14ac:dyDescent="0.2">
      <c r="A21" s="40" t="s">
        <v>74</v>
      </c>
      <c r="B21" s="41" t="s">
        <v>201</v>
      </c>
      <c r="C21" s="44"/>
      <c r="D21" s="37">
        <f t="shared" si="1"/>
        <v>9735</v>
      </c>
      <c r="E21" s="42">
        <v>9735</v>
      </c>
      <c r="F21" s="42" t="s">
        <v>0</v>
      </c>
      <c r="G21" s="37">
        <f>SUM(H21:I21)</f>
        <v>10030.5</v>
      </c>
      <c r="H21" s="42">
        <v>10030.5</v>
      </c>
      <c r="I21" s="42" t="s">
        <v>0</v>
      </c>
      <c r="J21" s="37">
        <f>SUM(K21:L21)</f>
        <v>18303.352599999998</v>
      </c>
      <c r="K21" s="42">
        <v>18303.352599999998</v>
      </c>
      <c r="L21" s="43" t="s">
        <v>0</v>
      </c>
    </row>
    <row r="22" spans="1:12" ht="57.75" customHeight="1" x14ac:dyDescent="0.2">
      <c r="A22" s="34" t="s">
        <v>75</v>
      </c>
      <c r="B22" s="35" t="s">
        <v>76</v>
      </c>
      <c r="C22" s="36"/>
      <c r="D22" s="37">
        <f t="shared" si="1"/>
        <v>22031.75</v>
      </c>
      <c r="E22" s="37">
        <v>22031.75</v>
      </c>
      <c r="F22" s="37" t="s">
        <v>0</v>
      </c>
      <c r="G22" s="37">
        <f t="shared" ref="G22:G41" si="2">SUM(H22:I22)</f>
        <v>22463.25</v>
      </c>
      <c r="H22" s="37">
        <v>22463.25</v>
      </c>
      <c r="I22" s="37" t="s">
        <v>0</v>
      </c>
      <c r="J22" s="37">
        <f t="shared" ref="J22:J41" si="3">SUM(K22:L22)</f>
        <v>24396.114999999998</v>
      </c>
      <c r="K22" s="37">
        <v>24396.114999999998</v>
      </c>
      <c r="L22" s="38" t="s">
        <v>0</v>
      </c>
    </row>
    <row r="23" spans="1:12" ht="112.5" customHeight="1" x14ac:dyDescent="0.2">
      <c r="A23" s="34" t="s">
        <v>77</v>
      </c>
      <c r="B23" s="35" t="s">
        <v>78</v>
      </c>
      <c r="C23" s="36"/>
      <c r="D23" s="37">
        <f t="shared" si="1"/>
        <v>239249.2</v>
      </c>
      <c r="E23" s="37">
        <v>239249.2</v>
      </c>
      <c r="F23" s="37" t="s">
        <v>0</v>
      </c>
      <c r="G23" s="37">
        <f t="shared" si="2"/>
        <v>241835.82500000001</v>
      </c>
      <c r="H23" s="37">
        <v>241835.82500000001</v>
      </c>
      <c r="I23" s="37" t="s">
        <v>0</v>
      </c>
      <c r="J23" s="37">
        <f t="shared" si="3"/>
        <v>224431.76199999999</v>
      </c>
      <c r="K23" s="37">
        <v>224431.76199999999</v>
      </c>
      <c r="L23" s="38" t="s">
        <v>0</v>
      </c>
    </row>
    <row r="24" spans="1:12" ht="90.75" customHeight="1" x14ac:dyDescent="0.2">
      <c r="A24" s="34" t="s">
        <v>79</v>
      </c>
      <c r="B24" s="35" t="s">
        <v>80</v>
      </c>
      <c r="C24" s="36"/>
      <c r="D24" s="37">
        <f t="shared" si="1"/>
        <v>36276.6</v>
      </c>
      <c r="E24" s="37">
        <v>36276.6</v>
      </c>
      <c r="F24" s="37" t="s">
        <v>0</v>
      </c>
      <c r="G24" s="37">
        <f t="shared" si="2"/>
        <v>36381.599999999999</v>
      </c>
      <c r="H24" s="37">
        <v>36381.599999999999</v>
      </c>
      <c r="I24" s="37" t="s">
        <v>0</v>
      </c>
      <c r="J24" s="37">
        <f t="shared" si="3"/>
        <v>50996.07</v>
      </c>
      <c r="K24" s="37">
        <v>50996.07</v>
      </c>
      <c r="L24" s="38" t="s">
        <v>0</v>
      </c>
    </row>
    <row r="25" spans="1:12" ht="67.5" customHeight="1" x14ac:dyDescent="0.2">
      <c r="A25" s="45" t="s">
        <v>81</v>
      </c>
      <c r="B25" s="35" t="s">
        <v>82</v>
      </c>
      <c r="C25" s="36"/>
      <c r="D25" s="37">
        <f t="shared" si="1"/>
        <v>59061.7</v>
      </c>
      <c r="E25" s="37">
        <v>59061.7</v>
      </c>
      <c r="F25" s="37" t="s">
        <v>0</v>
      </c>
      <c r="G25" s="37">
        <f t="shared" si="2"/>
        <v>59211.7</v>
      </c>
      <c r="H25" s="37">
        <v>59211.7</v>
      </c>
      <c r="I25" s="37" t="s">
        <v>0</v>
      </c>
      <c r="J25" s="37">
        <f t="shared" si="3"/>
        <v>67072.39</v>
      </c>
      <c r="K25" s="37">
        <v>67072.39</v>
      </c>
      <c r="L25" s="38" t="s">
        <v>0</v>
      </c>
    </row>
    <row r="26" spans="1:12" ht="51.75" customHeight="1" x14ac:dyDescent="0.2">
      <c r="A26" s="34" t="s">
        <v>83</v>
      </c>
      <c r="B26" s="35" t="s">
        <v>84</v>
      </c>
      <c r="C26" s="36"/>
      <c r="D26" s="37">
        <f t="shared" si="1"/>
        <v>849423.44700000004</v>
      </c>
      <c r="E26" s="37">
        <v>849423.44700000004</v>
      </c>
      <c r="F26" s="37" t="s">
        <v>0</v>
      </c>
      <c r="G26" s="37">
        <f t="shared" si="2"/>
        <v>854924.35700000008</v>
      </c>
      <c r="H26" s="37">
        <v>854924.35700000008</v>
      </c>
      <c r="I26" s="37" t="s">
        <v>0</v>
      </c>
      <c r="J26" s="37">
        <f t="shared" si="3"/>
        <v>975710.7548</v>
      </c>
      <c r="K26" s="37">
        <v>975710.7548</v>
      </c>
      <c r="L26" s="38" t="s">
        <v>0</v>
      </c>
    </row>
    <row r="27" spans="1:12" ht="84" customHeight="1" x14ac:dyDescent="0.2">
      <c r="A27" s="34" t="s">
        <v>85</v>
      </c>
      <c r="B27" s="46" t="s">
        <v>86</v>
      </c>
      <c r="C27" s="36"/>
      <c r="D27" s="37">
        <f t="shared" si="1"/>
        <v>177773.34999999998</v>
      </c>
      <c r="E27" s="37">
        <v>177773.34999999998</v>
      </c>
      <c r="F27" s="37" t="s">
        <v>0</v>
      </c>
      <c r="G27" s="37">
        <f t="shared" si="2"/>
        <v>177887.34999999998</v>
      </c>
      <c r="H27" s="37">
        <v>177887.34999999998</v>
      </c>
      <c r="I27" s="37" t="s">
        <v>0</v>
      </c>
      <c r="J27" s="37">
        <f t="shared" si="3"/>
        <v>226494.27189999999</v>
      </c>
      <c r="K27" s="37">
        <v>226494.27189999999</v>
      </c>
      <c r="L27" s="38" t="s">
        <v>0</v>
      </c>
    </row>
    <row r="28" spans="1:12" ht="85.5" customHeight="1" x14ac:dyDescent="0.2">
      <c r="A28" s="34" t="s">
        <v>87</v>
      </c>
      <c r="B28" s="35" t="s">
        <v>88</v>
      </c>
      <c r="C28" s="36"/>
      <c r="D28" s="37">
        <f t="shared" si="1"/>
        <v>210225.35</v>
      </c>
      <c r="E28" s="37">
        <v>210225.35</v>
      </c>
      <c r="F28" s="37" t="s">
        <v>0</v>
      </c>
      <c r="G28" s="37">
        <f t="shared" si="2"/>
        <v>213468.25</v>
      </c>
      <c r="H28" s="37">
        <v>213468.25</v>
      </c>
      <c r="I28" s="37" t="s">
        <v>0</v>
      </c>
      <c r="J28" s="37">
        <f t="shared" si="3"/>
        <v>296442.01</v>
      </c>
      <c r="K28" s="37">
        <v>296442.01</v>
      </c>
      <c r="L28" s="38" t="s">
        <v>0</v>
      </c>
    </row>
    <row r="29" spans="1:12" ht="51" customHeight="1" x14ac:dyDescent="0.2">
      <c r="A29" s="34" t="s">
        <v>89</v>
      </c>
      <c r="B29" s="35" t="s">
        <v>90</v>
      </c>
      <c r="C29" s="36"/>
      <c r="D29" s="37">
        <f t="shared" si="1"/>
        <v>184220.7</v>
      </c>
      <c r="E29" s="37">
        <v>184220.7</v>
      </c>
      <c r="F29" s="37" t="s">
        <v>0</v>
      </c>
      <c r="G29" s="37">
        <f t="shared" si="2"/>
        <v>185362</v>
      </c>
      <c r="H29" s="37">
        <v>185362</v>
      </c>
      <c r="I29" s="37" t="s">
        <v>0</v>
      </c>
      <c r="J29" s="37">
        <f t="shared" si="3"/>
        <v>260486.04499999998</v>
      </c>
      <c r="K29" s="37">
        <v>260486.04499999998</v>
      </c>
      <c r="L29" s="38" t="s">
        <v>0</v>
      </c>
    </row>
    <row r="30" spans="1:12" ht="54" customHeight="1" x14ac:dyDescent="0.2">
      <c r="A30" s="34" t="s">
        <v>91</v>
      </c>
      <c r="B30" s="35" t="s">
        <v>92</v>
      </c>
      <c r="C30" s="36"/>
      <c r="D30" s="37">
        <f t="shared" si="1"/>
        <v>2920</v>
      </c>
      <c r="E30" s="37">
        <v>2920</v>
      </c>
      <c r="F30" s="37" t="s">
        <v>0</v>
      </c>
      <c r="G30" s="37">
        <f>SUM(H30:I30)</f>
        <v>3020</v>
      </c>
      <c r="H30" s="37">
        <v>3020</v>
      </c>
      <c r="I30" s="37" t="s">
        <v>0</v>
      </c>
      <c r="J30" s="37">
        <f>SUM(K30:L30)</f>
        <v>149.6</v>
      </c>
      <c r="K30" s="37">
        <v>149.6</v>
      </c>
      <c r="L30" s="38" t="s">
        <v>0</v>
      </c>
    </row>
    <row r="31" spans="1:12" ht="129.75" customHeight="1" x14ac:dyDescent="0.2">
      <c r="A31" s="34" t="s">
        <v>93</v>
      </c>
      <c r="B31" s="35" t="s">
        <v>94</v>
      </c>
      <c r="C31" s="36"/>
      <c r="D31" s="37">
        <f t="shared" si="1"/>
        <v>1489844.2650000001</v>
      </c>
      <c r="E31" s="37">
        <v>1489844.2650000001</v>
      </c>
      <c r="F31" s="37" t="s">
        <v>0</v>
      </c>
      <c r="G31" s="37">
        <f t="shared" ref="G31:G38" si="4">SUM(H31:I31)</f>
        <v>1490883.8149999999</v>
      </c>
      <c r="H31" s="37">
        <v>1490883.8149999999</v>
      </c>
      <c r="I31" s="37" t="s">
        <v>0</v>
      </c>
      <c r="J31" s="37">
        <f t="shared" ref="J31:J38" si="5">SUM(K31:L31)</f>
        <v>1712967.2367999998</v>
      </c>
      <c r="K31" s="37">
        <v>1712967.2367999998</v>
      </c>
      <c r="L31" s="38" t="s">
        <v>0</v>
      </c>
    </row>
    <row r="32" spans="1:12" ht="110.25" customHeight="1" x14ac:dyDescent="0.2">
      <c r="A32" s="34" t="s">
        <v>95</v>
      </c>
      <c r="B32" s="35" t="s">
        <v>96</v>
      </c>
      <c r="C32" s="36"/>
      <c r="D32" s="37">
        <f t="shared" si="1"/>
        <v>8225</v>
      </c>
      <c r="E32" s="37">
        <v>8225</v>
      </c>
      <c r="F32" s="37" t="s">
        <v>0</v>
      </c>
      <c r="G32" s="37">
        <f t="shared" si="4"/>
        <v>84625</v>
      </c>
      <c r="H32" s="37">
        <v>84625</v>
      </c>
      <c r="I32" s="37" t="s">
        <v>0</v>
      </c>
      <c r="J32" s="37">
        <f t="shared" si="5"/>
        <v>21817.06</v>
      </c>
      <c r="K32" s="37">
        <v>21817.06</v>
      </c>
      <c r="L32" s="38" t="s">
        <v>0</v>
      </c>
    </row>
    <row r="33" spans="1:12" ht="63" customHeight="1" x14ac:dyDescent="0.2">
      <c r="A33" s="34" t="s">
        <v>97</v>
      </c>
      <c r="B33" s="35" t="s">
        <v>98</v>
      </c>
      <c r="C33" s="36"/>
      <c r="D33" s="37">
        <f t="shared" si="1"/>
        <v>9302.2999999999993</v>
      </c>
      <c r="E33" s="37">
        <v>9302.2999999999993</v>
      </c>
      <c r="F33" s="37" t="s">
        <v>0</v>
      </c>
      <c r="G33" s="37">
        <f t="shared" si="4"/>
        <v>9452.2000000000007</v>
      </c>
      <c r="H33" s="37">
        <v>9452.2000000000007</v>
      </c>
      <c r="I33" s="37" t="s">
        <v>0</v>
      </c>
      <c r="J33" s="37">
        <f t="shared" si="5"/>
        <v>3620.8425999999999</v>
      </c>
      <c r="K33" s="37">
        <v>3620.8425999999999</v>
      </c>
      <c r="L33" s="38" t="s">
        <v>0</v>
      </c>
    </row>
    <row r="34" spans="1:12" ht="63" customHeight="1" x14ac:dyDescent="0.2">
      <c r="A34" s="34" t="s">
        <v>99</v>
      </c>
      <c r="B34" s="35" t="s">
        <v>100</v>
      </c>
      <c r="C34" s="36"/>
      <c r="D34" s="37">
        <f t="shared" si="1"/>
        <v>0</v>
      </c>
      <c r="E34" s="37">
        <v>0</v>
      </c>
      <c r="F34" s="37" t="s">
        <v>0</v>
      </c>
      <c r="G34" s="37">
        <f t="shared" si="4"/>
        <v>0</v>
      </c>
      <c r="H34" s="37">
        <v>0</v>
      </c>
      <c r="I34" s="37" t="s">
        <v>0</v>
      </c>
      <c r="J34" s="37">
        <f t="shared" si="5"/>
        <v>991.6</v>
      </c>
      <c r="K34" s="37">
        <v>991.6</v>
      </c>
      <c r="L34" s="38" t="s">
        <v>0</v>
      </c>
    </row>
    <row r="35" spans="1:12" ht="49.5" customHeight="1" x14ac:dyDescent="0.2">
      <c r="A35" s="34" t="s">
        <v>101</v>
      </c>
      <c r="B35" s="35" t="s">
        <v>102</v>
      </c>
      <c r="C35" s="36"/>
      <c r="D35" s="37">
        <f t="shared" si="1"/>
        <v>0</v>
      </c>
      <c r="E35" s="37">
        <v>0</v>
      </c>
      <c r="F35" s="37" t="s">
        <v>0</v>
      </c>
      <c r="G35" s="37">
        <f t="shared" si="4"/>
        <v>0</v>
      </c>
      <c r="H35" s="37">
        <v>0</v>
      </c>
      <c r="I35" s="37" t="s">
        <v>0</v>
      </c>
      <c r="J35" s="37">
        <f t="shared" si="5"/>
        <v>0</v>
      </c>
      <c r="K35" s="37">
        <v>0</v>
      </c>
      <c r="L35" s="38" t="s">
        <v>0</v>
      </c>
    </row>
    <row r="36" spans="1:12" ht="55.5" customHeight="1" x14ac:dyDescent="0.2">
      <c r="A36" s="34" t="s">
        <v>103</v>
      </c>
      <c r="B36" s="35" t="s">
        <v>104</v>
      </c>
      <c r="C36" s="36"/>
      <c r="D36" s="37">
        <f t="shared" si="1"/>
        <v>0</v>
      </c>
      <c r="E36" s="37">
        <v>0</v>
      </c>
      <c r="F36" s="37" t="s">
        <v>0</v>
      </c>
      <c r="G36" s="37">
        <f t="shared" si="4"/>
        <v>0</v>
      </c>
      <c r="H36" s="37">
        <v>0</v>
      </c>
      <c r="I36" s="37" t="s">
        <v>0</v>
      </c>
      <c r="J36" s="37">
        <f t="shared" si="5"/>
        <v>410.7</v>
      </c>
      <c r="K36" s="37">
        <v>410.7</v>
      </c>
      <c r="L36" s="38" t="s">
        <v>0</v>
      </c>
    </row>
    <row r="37" spans="1:12" ht="49.5" customHeight="1" x14ac:dyDescent="0.2">
      <c r="A37" s="34" t="s">
        <v>105</v>
      </c>
      <c r="B37" s="35" t="s">
        <v>106</v>
      </c>
      <c r="C37" s="36"/>
      <c r="D37" s="37">
        <f t="shared" si="1"/>
        <v>0</v>
      </c>
      <c r="E37" s="37">
        <v>0</v>
      </c>
      <c r="F37" s="37" t="s">
        <v>0</v>
      </c>
      <c r="G37" s="37">
        <f t="shared" si="4"/>
        <v>0</v>
      </c>
      <c r="H37" s="37">
        <v>0</v>
      </c>
      <c r="I37" s="37" t="s">
        <v>0</v>
      </c>
      <c r="J37" s="37">
        <f t="shared" si="5"/>
        <v>0</v>
      </c>
      <c r="K37" s="37">
        <v>0</v>
      </c>
      <c r="L37" s="38" t="s">
        <v>0</v>
      </c>
    </row>
    <row r="38" spans="1:12" ht="28.5" customHeight="1" x14ac:dyDescent="0.2">
      <c r="A38" s="34" t="s">
        <v>107</v>
      </c>
      <c r="B38" s="35" t="s">
        <v>108</v>
      </c>
      <c r="C38" s="36"/>
      <c r="D38" s="37">
        <f t="shared" si="1"/>
        <v>54200</v>
      </c>
      <c r="E38" s="37">
        <v>54200</v>
      </c>
      <c r="F38" s="37" t="s">
        <v>0</v>
      </c>
      <c r="G38" s="37">
        <f t="shared" si="4"/>
        <v>54625</v>
      </c>
      <c r="H38" s="37">
        <v>54625</v>
      </c>
      <c r="I38" s="37" t="s">
        <v>0</v>
      </c>
      <c r="J38" s="37">
        <f t="shared" si="5"/>
        <v>40981.82</v>
      </c>
      <c r="K38" s="37">
        <v>40981.82</v>
      </c>
      <c r="L38" s="38" t="s">
        <v>0</v>
      </c>
    </row>
    <row r="39" spans="1:12" ht="51.75" customHeight="1" x14ac:dyDescent="0.2">
      <c r="A39" s="47" t="s">
        <v>3</v>
      </c>
      <c r="B39" s="48" t="s">
        <v>109</v>
      </c>
      <c r="C39" s="28">
        <v>7146</v>
      </c>
      <c r="D39" s="49">
        <f>SUM(D40:D41)</f>
        <v>754397.2</v>
      </c>
      <c r="E39" s="49">
        <f>SUM(E40:E41)</f>
        <v>754397.2</v>
      </c>
      <c r="F39" s="49" t="s">
        <v>0</v>
      </c>
      <c r="G39" s="49">
        <f>SUM(G40:G41)</f>
        <v>762263.39999999991</v>
      </c>
      <c r="H39" s="49">
        <f>SUM(H40:H41)</f>
        <v>762263.39999999991</v>
      </c>
      <c r="I39" s="49" t="s">
        <v>0</v>
      </c>
      <c r="J39" s="49">
        <f>SUM(J40:J41)</f>
        <v>1008543.4369999999</v>
      </c>
      <c r="K39" s="49">
        <f>SUM(K40:K41)</f>
        <v>1008543.4369999999</v>
      </c>
      <c r="L39" s="50" t="s">
        <v>0</v>
      </c>
    </row>
    <row r="40" spans="1:12" ht="102.75" customHeight="1" x14ac:dyDescent="0.2">
      <c r="A40" s="34" t="s">
        <v>4</v>
      </c>
      <c r="B40" s="35" t="s">
        <v>110</v>
      </c>
      <c r="C40" s="36"/>
      <c r="D40" s="37">
        <f>SUM(E40:F40)</f>
        <v>200820</v>
      </c>
      <c r="E40" s="37">
        <v>200820</v>
      </c>
      <c r="F40" s="37" t="s">
        <v>0</v>
      </c>
      <c r="G40" s="37">
        <f t="shared" si="2"/>
        <v>201456.2</v>
      </c>
      <c r="H40" s="37">
        <v>201456.2</v>
      </c>
      <c r="I40" s="37" t="s">
        <v>0</v>
      </c>
      <c r="J40" s="37">
        <f t="shared" si="3"/>
        <v>216643.76400000002</v>
      </c>
      <c r="K40" s="37">
        <v>216643.76400000002</v>
      </c>
      <c r="L40" s="38" t="s">
        <v>0</v>
      </c>
    </row>
    <row r="41" spans="1:12" ht="99.75" customHeight="1" x14ac:dyDescent="0.2">
      <c r="A41" s="34" t="s">
        <v>5</v>
      </c>
      <c r="B41" s="35" t="s">
        <v>111</v>
      </c>
      <c r="C41" s="44"/>
      <c r="D41" s="37">
        <f>SUM(E41:F41)</f>
        <v>553577.19999999995</v>
      </c>
      <c r="E41" s="37">
        <v>553577.19999999995</v>
      </c>
      <c r="F41" s="37" t="s">
        <v>0</v>
      </c>
      <c r="G41" s="37">
        <f t="shared" si="2"/>
        <v>560807.19999999995</v>
      </c>
      <c r="H41" s="37">
        <v>560807.19999999995</v>
      </c>
      <c r="I41" s="37" t="s">
        <v>0</v>
      </c>
      <c r="J41" s="37">
        <f t="shared" si="3"/>
        <v>791899.67299999995</v>
      </c>
      <c r="K41" s="37">
        <v>791899.67299999995</v>
      </c>
      <c r="L41" s="38" t="s">
        <v>0</v>
      </c>
    </row>
    <row r="42" spans="1:12" ht="51.75" customHeight="1" x14ac:dyDescent="0.2">
      <c r="A42" s="26">
        <v>1150</v>
      </c>
      <c r="B42" s="48" t="s">
        <v>112</v>
      </c>
      <c r="C42" s="28">
        <v>7161</v>
      </c>
      <c r="D42" s="24">
        <f>SUM(D43,D47)</f>
        <v>100</v>
      </c>
      <c r="E42" s="24">
        <f>SUM(E43,E47)</f>
        <v>100</v>
      </c>
      <c r="F42" s="37" t="s">
        <v>0</v>
      </c>
      <c r="G42" s="24">
        <f>SUM(G43,G47)</f>
        <v>100</v>
      </c>
      <c r="H42" s="24">
        <f>SUM(H43,H47)</f>
        <v>100</v>
      </c>
      <c r="I42" s="37" t="s">
        <v>0</v>
      </c>
      <c r="J42" s="24">
        <f>SUM(J43,J47)</f>
        <v>0</v>
      </c>
      <c r="K42" s="24">
        <f>SUM(K43,K47)</f>
        <v>0</v>
      </c>
      <c r="L42" s="38" t="s">
        <v>0</v>
      </c>
    </row>
    <row r="43" spans="1:12" ht="69" customHeight="1" x14ac:dyDescent="0.2">
      <c r="A43" s="51">
        <v>1151</v>
      </c>
      <c r="B43" s="35" t="s">
        <v>113</v>
      </c>
      <c r="C43" s="36"/>
      <c r="D43" s="37">
        <f>SUM(D44:D46)</f>
        <v>0</v>
      </c>
      <c r="E43" s="37">
        <f>SUM(E44:E46)</f>
        <v>0</v>
      </c>
      <c r="F43" s="37" t="s">
        <v>0</v>
      </c>
      <c r="G43" s="37">
        <f>SUM(G44:G46)</f>
        <v>0</v>
      </c>
      <c r="H43" s="37">
        <f>SUM(H44:H46)</f>
        <v>0</v>
      </c>
      <c r="I43" s="37" t="s">
        <v>0</v>
      </c>
      <c r="J43" s="37">
        <f>SUM(J44:J46)</f>
        <v>0</v>
      </c>
      <c r="K43" s="37">
        <f>SUM(K44:K46)</f>
        <v>0</v>
      </c>
      <c r="L43" s="38" t="s">
        <v>0</v>
      </c>
    </row>
    <row r="44" spans="1:12" ht="30.75" customHeight="1" x14ac:dyDescent="0.2">
      <c r="A44" s="51">
        <v>1152</v>
      </c>
      <c r="B44" s="35" t="s">
        <v>114</v>
      </c>
      <c r="C44" s="36"/>
      <c r="D44" s="37">
        <f>SUM(E44:F44)</f>
        <v>0</v>
      </c>
      <c r="E44" s="52">
        <v>0</v>
      </c>
      <c r="F44" s="37" t="s">
        <v>0</v>
      </c>
      <c r="G44" s="37">
        <f>SUM(H44:I44)</f>
        <v>0</v>
      </c>
      <c r="H44" s="52">
        <v>0</v>
      </c>
      <c r="I44" s="37" t="s">
        <v>0</v>
      </c>
      <c r="J44" s="37">
        <f>SUM(K44:L44)</f>
        <v>0</v>
      </c>
      <c r="K44" s="52">
        <v>0</v>
      </c>
      <c r="L44" s="38" t="s">
        <v>0</v>
      </c>
    </row>
    <row r="45" spans="1:12" ht="30.75" customHeight="1" x14ac:dyDescent="0.2">
      <c r="A45" s="51">
        <v>1153</v>
      </c>
      <c r="B45" s="46" t="s">
        <v>115</v>
      </c>
      <c r="C45" s="36"/>
      <c r="D45" s="37">
        <f>SUM(E45:F45)</f>
        <v>0</v>
      </c>
      <c r="E45" s="52">
        <v>0</v>
      </c>
      <c r="F45" s="37" t="s">
        <v>0</v>
      </c>
      <c r="G45" s="37">
        <f>SUM(H45:I45)</f>
        <v>0</v>
      </c>
      <c r="H45" s="52">
        <v>0</v>
      </c>
      <c r="I45" s="37" t="s">
        <v>0</v>
      </c>
      <c r="J45" s="37">
        <f>SUM(K45:L45)</f>
        <v>0</v>
      </c>
      <c r="K45" s="52">
        <v>0</v>
      </c>
      <c r="L45" s="38" t="s">
        <v>0</v>
      </c>
    </row>
    <row r="46" spans="1:12" ht="36" customHeight="1" x14ac:dyDescent="0.2">
      <c r="A46" s="51">
        <v>1154</v>
      </c>
      <c r="B46" s="35" t="s">
        <v>116</v>
      </c>
      <c r="C46" s="36"/>
      <c r="D46" s="37">
        <f>SUM(E46:F46)</f>
        <v>0</v>
      </c>
      <c r="E46" s="52">
        <v>0</v>
      </c>
      <c r="F46" s="37" t="s">
        <v>0</v>
      </c>
      <c r="G46" s="37">
        <f>SUM(H46:I46)</f>
        <v>0</v>
      </c>
      <c r="H46" s="52">
        <v>0</v>
      </c>
      <c r="I46" s="37" t="s">
        <v>0</v>
      </c>
      <c r="J46" s="37">
        <f>SUM(K46:L46)</f>
        <v>0</v>
      </c>
      <c r="K46" s="52">
        <v>0</v>
      </c>
      <c r="L46" s="38" t="s">
        <v>0</v>
      </c>
    </row>
    <row r="47" spans="1:12" ht="84.75" customHeight="1" x14ac:dyDescent="0.2">
      <c r="A47" s="51">
        <v>1155</v>
      </c>
      <c r="B47" s="35" t="s">
        <v>117</v>
      </c>
      <c r="C47" s="36"/>
      <c r="D47" s="37">
        <f>SUM(E47:F47)</f>
        <v>100</v>
      </c>
      <c r="E47" s="52">
        <v>100</v>
      </c>
      <c r="F47" s="37" t="s">
        <v>0</v>
      </c>
      <c r="G47" s="37">
        <f>SUM(H47:I47)</f>
        <v>100</v>
      </c>
      <c r="H47" s="52">
        <v>100</v>
      </c>
      <c r="I47" s="37" t="s">
        <v>0</v>
      </c>
      <c r="J47" s="37">
        <f>SUM(K47:L47)</f>
        <v>0</v>
      </c>
      <c r="K47" s="52">
        <v>0</v>
      </c>
      <c r="L47" s="38" t="s">
        <v>0</v>
      </c>
    </row>
    <row r="48" spans="1:12" s="6" customFormat="1" ht="54" customHeight="1" x14ac:dyDescent="0.2">
      <c r="A48" s="26">
        <v>1200</v>
      </c>
      <c r="B48" s="48" t="s">
        <v>118</v>
      </c>
      <c r="C48" s="28">
        <v>7300</v>
      </c>
      <c r="D48" s="24">
        <f t="shared" ref="D48:L48" si="6">SUM(D49,D51,D53,D55,D57,D64)</f>
        <v>61506200.530999996</v>
      </c>
      <c r="E48" s="33">
        <f t="shared" si="6"/>
        <v>59338127.299999997</v>
      </c>
      <c r="F48" s="33">
        <f t="shared" si="6"/>
        <v>2168073.2309999997</v>
      </c>
      <c r="G48" s="33">
        <f t="shared" si="6"/>
        <v>70005000.314400002</v>
      </c>
      <c r="H48" s="33">
        <f t="shared" si="6"/>
        <v>60172912.600000001</v>
      </c>
      <c r="I48" s="33">
        <f t="shared" si="6"/>
        <v>9832087.7144000009</v>
      </c>
      <c r="J48" s="33">
        <f t="shared" si="6"/>
        <v>66815607.555</v>
      </c>
      <c r="K48" s="33">
        <f t="shared" si="6"/>
        <v>60254716.015600003</v>
      </c>
      <c r="L48" s="53">
        <f t="shared" si="6"/>
        <v>6560891.5394000001</v>
      </c>
    </row>
    <row r="49" spans="1:12" s="6" customFormat="1" ht="45.75" customHeight="1" x14ac:dyDescent="0.2">
      <c r="A49" s="26">
        <v>1210</v>
      </c>
      <c r="B49" s="48" t="s">
        <v>119</v>
      </c>
      <c r="C49" s="32">
        <v>7311</v>
      </c>
      <c r="D49" s="49">
        <f>SUM(D50)</f>
        <v>0</v>
      </c>
      <c r="E49" s="49">
        <f>SUM(E50)</f>
        <v>0</v>
      </c>
      <c r="F49" s="29" t="s">
        <v>0</v>
      </c>
      <c r="G49" s="49">
        <f>SUM(G50)</f>
        <v>0</v>
      </c>
      <c r="H49" s="49">
        <f>SUM(H50)</f>
        <v>0</v>
      </c>
      <c r="I49" s="29" t="s">
        <v>0</v>
      </c>
      <c r="J49" s="49">
        <f>SUM(J50)</f>
        <v>9.9169999999999998</v>
      </c>
      <c r="K49" s="49">
        <f>SUM(K50)</f>
        <v>9.9169999999999998</v>
      </c>
      <c r="L49" s="30" t="s">
        <v>0</v>
      </c>
    </row>
    <row r="50" spans="1:12" ht="74.25" customHeight="1" x14ac:dyDescent="0.2">
      <c r="A50" s="39">
        <v>1211</v>
      </c>
      <c r="B50" s="41" t="s">
        <v>43</v>
      </c>
      <c r="C50" s="54"/>
      <c r="D50" s="37">
        <f>SUM(E50:F50)</f>
        <v>0</v>
      </c>
      <c r="E50" s="37">
        <v>0</v>
      </c>
      <c r="F50" s="37" t="s">
        <v>0</v>
      </c>
      <c r="G50" s="37">
        <f>SUM(H50:I50)</f>
        <v>0</v>
      </c>
      <c r="H50" s="37">
        <v>0</v>
      </c>
      <c r="I50" s="37" t="s">
        <v>0</v>
      </c>
      <c r="J50" s="37">
        <f>SUM(K50:L50)</f>
        <v>9.9169999999999998</v>
      </c>
      <c r="K50" s="37">
        <v>9.9169999999999998</v>
      </c>
      <c r="L50" s="38" t="s">
        <v>0</v>
      </c>
    </row>
    <row r="51" spans="1:12" s="6" customFormat="1" ht="47.25" customHeight="1" x14ac:dyDescent="0.2">
      <c r="A51" s="26">
        <v>1220</v>
      </c>
      <c r="B51" s="48" t="s">
        <v>120</v>
      </c>
      <c r="C51" s="56">
        <v>7312</v>
      </c>
      <c r="D51" s="49">
        <f>SUM(D52)</f>
        <v>0</v>
      </c>
      <c r="E51" s="29" t="s">
        <v>0</v>
      </c>
      <c r="F51" s="49">
        <f>SUM(F52)</f>
        <v>0</v>
      </c>
      <c r="G51" s="49">
        <f>SUM(G52)</f>
        <v>0</v>
      </c>
      <c r="H51" s="29" t="s">
        <v>0</v>
      </c>
      <c r="I51" s="49">
        <f>SUM(I52)</f>
        <v>0</v>
      </c>
      <c r="J51" s="49">
        <f>SUM(J52)</f>
        <v>0</v>
      </c>
      <c r="K51" s="29" t="s">
        <v>0</v>
      </c>
      <c r="L51" s="50">
        <f>SUM(L52)</f>
        <v>0</v>
      </c>
    </row>
    <row r="52" spans="1:12" ht="74.25" customHeight="1" x14ac:dyDescent="0.2">
      <c r="A52" s="57">
        <v>1221</v>
      </c>
      <c r="B52" s="41" t="s">
        <v>121</v>
      </c>
      <c r="C52" s="54"/>
      <c r="D52" s="37">
        <f>SUM(E52:F52)</f>
        <v>0</v>
      </c>
      <c r="E52" s="37" t="s">
        <v>0</v>
      </c>
      <c r="F52" s="37">
        <v>0</v>
      </c>
      <c r="G52" s="37">
        <f>SUM(H52:I52)</f>
        <v>0</v>
      </c>
      <c r="H52" s="37" t="s">
        <v>0</v>
      </c>
      <c r="I52" s="37">
        <v>0</v>
      </c>
      <c r="J52" s="37">
        <f>SUM(K52:L52)</f>
        <v>0</v>
      </c>
      <c r="K52" s="37" t="s">
        <v>0</v>
      </c>
      <c r="L52" s="38">
        <v>0</v>
      </c>
    </row>
    <row r="53" spans="1:12" s="6" customFormat="1" ht="70.5" customHeight="1" x14ac:dyDescent="0.2">
      <c r="A53" s="26">
        <v>1230</v>
      </c>
      <c r="B53" s="48" t="s">
        <v>122</v>
      </c>
      <c r="C53" s="56">
        <v>7321</v>
      </c>
      <c r="D53" s="49">
        <f>SUM(D54)</f>
        <v>0</v>
      </c>
      <c r="E53" s="49">
        <f>SUM(E54)</f>
        <v>0</v>
      </c>
      <c r="F53" s="29" t="s">
        <v>0</v>
      </c>
      <c r="G53" s="49">
        <f>SUM(G54)</f>
        <v>0</v>
      </c>
      <c r="H53" s="49">
        <f>SUM(H54)</f>
        <v>0</v>
      </c>
      <c r="I53" s="29" t="s">
        <v>0</v>
      </c>
      <c r="J53" s="49">
        <f>SUM(J54)</f>
        <v>0</v>
      </c>
      <c r="K53" s="49">
        <f>SUM(K54)</f>
        <v>0</v>
      </c>
      <c r="L53" s="30" t="s">
        <v>0</v>
      </c>
    </row>
    <row r="54" spans="1:12" ht="66.75" customHeight="1" x14ac:dyDescent="0.2">
      <c r="A54" s="39">
        <v>1231</v>
      </c>
      <c r="B54" s="35" t="s">
        <v>44</v>
      </c>
      <c r="C54" s="54"/>
      <c r="D54" s="37">
        <f>SUM(E54:F54)</f>
        <v>0</v>
      </c>
      <c r="E54" s="37">
        <v>0</v>
      </c>
      <c r="F54" s="37" t="s">
        <v>0</v>
      </c>
      <c r="G54" s="37">
        <f>SUM(H54:I54)</f>
        <v>0</v>
      </c>
      <c r="H54" s="37">
        <v>0</v>
      </c>
      <c r="I54" s="37" t="s">
        <v>0</v>
      </c>
      <c r="J54" s="37">
        <f>SUM(K54:L54)</f>
        <v>0</v>
      </c>
      <c r="K54" s="37">
        <v>0</v>
      </c>
      <c r="L54" s="38" t="s">
        <v>0</v>
      </c>
    </row>
    <row r="55" spans="1:12" s="6" customFormat="1" ht="64.5" customHeight="1" x14ac:dyDescent="0.2">
      <c r="A55" s="58">
        <v>1240</v>
      </c>
      <c r="B55" s="59" t="s">
        <v>123</v>
      </c>
      <c r="C55" s="60">
        <v>7322</v>
      </c>
      <c r="D55" s="49">
        <f>SUM(D56)</f>
        <v>1386316.92</v>
      </c>
      <c r="E55" s="49" t="s">
        <v>0</v>
      </c>
      <c r="F55" s="49">
        <f>SUM(F56)</f>
        <v>1386316.92</v>
      </c>
      <c r="G55" s="49">
        <f>SUM(G56)</f>
        <v>1425061.48</v>
      </c>
      <c r="H55" s="49" t="s">
        <v>0</v>
      </c>
      <c r="I55" s="49">
        <f>SUM(I56)</f>
        <v>1425061.48</v>
      </c>
      <c r="J55" s="49">
        <f>SUM(J56)</f>
        <v>36763.69</v>
      </c>
      <c r="K55" s="49" t="s">
        <v>0</v>
      </c>
      <c r="L55" s="50">
        <f>SUM(L56)</f>
        <v>36763.69</v>
      </c>
    </row>
    <row r="56" spans="1:12" ht="63" customHeight="1" x14ac:dyDescent="0.2">
      <c r="A56" s="39">
        <v>1241</v>
      </c>
      <c r="B56" s="35" t="s">
        <v>45</v>
      </c>
      <c r="C56" s="54"/>
      <c r="D56" s="37">
        <f>SUM(E56:F56)</f>
        <v>1386316.92</v>
      </c>
      <c r="E56" s="37" t="s">
        <v>0</v>
      </c>
      <c r="F56" s="37">
        <f>1386316.9+0.02</f>
        <v>1386316.92</v>
      </c>
      <c r="G56" s="37">
        <f>SUM(H56:I56)</f>
        <v>1425061.48</v>
      </c>
      <c r="H56" s="37" t="s">
        <v>0</v>
      </c>
      <c r="I56" s="37">
        <f>1425061.5-0.02</f>
        <v>1425061.48</v>
      </c>
      <c r="J56" s="37">
        <f>SUM(K56:L56)</f>
        <v>36763.69</v>
      </c>
      <c r="K56" s="37" t="s">
        <v>0</v>
      </c>
      <c r="L56" s="38">
        <v>36763.69</v>
      </c>
    </row>
    <row r="57" spans="1:12" s="6" customFormat="1" ht="74.25" customHeight="1" x14ac:dyDescent="0.2">
      <c r="A57" s="58">
        <v>1250</v>
      </c>
      <c r="B57" s="48" t="s">
        <v>124</v>
      </c>
      <c r="C57" s="28">
        <v>7331</v>
      </c>
      <c r="D57" s="24">
        <f>SUM(D58,D59,D62,D63)</f>
        <v>59338127.299999997</v>
      </c>
      <c r="E57" s="24">
        <f>SUM(E58,E59,E62,E63)</f>
        <v>59338127.299999997</v>
      </c>
      <c r="F57" s="49" t="s">
        <v>0</v>
      </c>
      <c r="G57" s="24">
        <f>SUM(G58,G59,G62,G63)</f>
        <v>60172912.600000001</v>
      </c>
      <c r="H57" s="24">
        <f>SUM(H58,H59,H62,H63)</f>
        <v>60172912.600000001</v>
      </c>
      <c r="I57" s="49" t="s">
        <v>0</v>
      </c>
      <c r="J57" s="24">
        <f>SUM(J58,J59,J62,J63)</f>
        <v>60254706.0986</v>
      </c>
      <c r="K57" s="24">
        <f>SUM(K58,K59,K62,K63)</f>
        <v>60254706.0986</v>
      </c>
      <c r="L57" s="50" t="s">
        <v>0</v>
      </c>
    </row>
    <row r="58" spans="1:12" ht="36.75" customHeight="1" x14ac:dyDescent="0.2">
      <c r="A58" s="39">
        <v>1251</v>
      </c>
      <c r="B58" s="35" t="s">
        <v>125</v>
      </c>
      <c r="C58" s="36"/>
      <c r="D58" s="37">
        <f>SUM(E58:F58)</f>
        <v>50361909.399999999</v>
      </c>
      <c r="E58" s="37">
        <v>50361909.399999999</v>
      </c>
      <c r="F58" s="37" t="s">
        <v>0</v>
      </c>
      <c r="G58" s="37">
        <f t="shared" ref="G58:G63" si="7">SUM(H58:I58)</f>
        <v>50783472.200000003</v>
      </c>
      <c r="H58" s="37">
        <v>50783472.200000003</v>
      </c>
      <c r="I58" s="37" t="s">
        <v>0</v>
      </c>
      <c r="J58" s="37">
        <f t="shared" ref="J58:J63" si="8">SUM(K58:L58)</f>
        <v>50993507.800000004</v>
      </c>
      <c r="K58" s="37">
        <v>50993507.800000004</v>
      </c>
      <c r="L58" s="38" t="s">
        <v>0</v>
      </c>
    </row>
    <row r="59" spans="1:12" ht="33.75" customHeight="1" x14ac:dyDescent="0.2">
      <c r="A59" s="39">
        <v>1252</v>
      </c>
      <c r="B59" s="35" t="s">
        <v>126</v>
      </c>
      <c r="C59" s="36"/>
      <c r="D59" s="37">
        <f>SUM(D60:D61)</f>
        <v>137067.29999999999</v>
      </c>
      <c r="E59" s="37">
        <f>SUM(E60:E61)</f>
        <v>137067.29999999999</v>
      </c>
      <c r="F59" s="37" t="s">
        <v>0</v>
      </c>
      <c r="G59" s="37">
        <f>SUM(G60:G61)</f>
        <v>143330.79999999999</v>
      </c>
      <c r="H59" s="37">
        <f>SUM(H60:H61)</f>
        <v>143330.79999999999</v>
      </c>
      <c r="I59" s="37" t="s">
        <v>0</v>
      </c>
      <c r="J59" s="37">
        <f>SUM(J60:J61)</f>
        <v>78330.399999999994</v>
      </c>
      <c r="K59" s="37">
        <f>SUM(K60:K61)</f>
        <v>78330.399999999994</v>
      </c>
      <c r="L59" s="38" t="s">
        <v>0</v>
      </c>
    </row>
    <row r="60" spans="1:12" ht="69.75" customHeight="1" x14ac:dyDescent="0.2">
      <c r="A60" s="39">
        <v>1253</v>
      </c>
      <c r="B60" s="35" t="s">
        <v>127</v>
      </c>
      <c r="C60" s="36"/>
      <c r="D60" s="37">
        <f>SUM(E60:F60)</f>
        <v>71599.199999999997</v>
      </c>
      <c r="E60" s="37">
        <v>71599.199999999997</v>
      </c>
      <c r="F60" s="37" t="s">
        <v>0</v>
      </c>
      <c r="G60" s="37">
        <f>SUM(H60:I60)</f>
        <v>74674.5</v>
      </c>
      <c r="H60" s="37">
        <v>74674.5</v>
      </c>
      <c r="I60" s="37" t="s">
        <v>0</v>
      </c>
      <c r="J60" s="37">
        <f>SUM(K60:L60)</f>
        <v>77853.5</v>
      </c>
      <c r="K60" s="37">
        <v>77853.5</v>
      </c>
      <c r="L60" s="38" t="s">
        <v>0</v>
      </c>
    </row>
    <row r="61" spans="1:12" ht="19.5" customHeight="1" x14ac:dyDescent="0.2">
      <c r="A61" s="39">
        <v>1254</v>
      </c>
      <c r="B61" s="35" t="s">
        <v>128</v>
      </c>
      <c r="C61" s="54"/>
      <c r="D61" s="37">
        <f>SUM(E61:F61)</f>
        <v>65468.1</v>
      </c>
      <c r="E61" s="37">
        <v>65468.1</v>
      </c>
      <c r="F61" s="37" t="s">
        <v>0</v>
      </c>
      <c r="G61" s="37">
        <f>SUM(H61:I61)</f>
        <v>68656.3</v>
      </c>
      <c r="H61" s="37">
        <v>68656.3</v>
      </c>
      <c r="I61" s="37" t="s">
        <v>0</v>
      </c>
      <c r="J61" s="37">
        <f>SUM(K61:L61)</f>
        <v>476.9</v>
      </c>
      <c r="K61" s="37">
        <v>476.9</v>
      </c>
      <c r="L61" s="38" t="s">
        <v>0</v>
      </c>
    </row>
    <row r="62" spans="1:12" ht="33" customHeight="1" x14ac:dyDescent="0.2">
      <c r="A62" s="39">
        <v>1255</v>
      </c>
      <c r="B62" s="35" t="s">
        <v>129</v>
      </c>
      <c r="C62" s="36"/>
      <c r="D62" s="37">
        <f>SUM(E62:F62)</f>
        <v>8839150.6000000015</v>
      </c>
      <c r="E62" s="37">
        <v>8839150.6000000015</v>
      </c>
      <c r="F62" s="37" t="s">
        <v>0</v>
      </c>
      <c r="G62" s="37">
        <f t="shared" si="7"/>
        <v>9246109.5999999996</v>
      </c>
      <c r="H62" s="37">
        <v>9246109.5999999996</v>
      </c>
      <c r="I62" s="37" t="s">
        <v>0</v>
      </c>
      <c r="J62" s="37">
        <f t="shared" si="8"/>
        <v>9182867.8986000009</v>
      </c>
      <c r="K62" s="37">
        <v>9182867.8986000009</v>
      </c>
      <c r="L62" s="38" t="s">
        <v>0</v>
      </c>
    </row>
    <row r="63" spans="1:12" ht="47.25" customHeight="1" x14ac:dyDescent="0.2">
      <c r="A63" s="39">
        <v>1256</v>
      </c>
      <c r="B63" s="35" t="s">
        <v>130</v>
      </c>
      <c r="C63" s="36"/>
      <c r="D63" s="37">
        <f>SUM(E63:F63)</f>
        <v>0</v>
      </c>
      <c r="E63" s="37">
        <v>0</v>
      </c>
      <c r="F63" s="37" t="s">
        <v>0</v>
      </c>
      <c r="G63" s="37">
        <f t="shared" si="7"/>
        <v>0</v>
      </c>
      <c r="H63" s="37">
        <v>0</v>
      </c>
      <c r="I63" s="37" t="s">
        <v>0</v>
      </c>
      <c r="J63" s="37">
        <f t="shared" si="8"/>
        <v>0</v>
      </c>
      <c r="K63" s="37">
        <v>0</v>
      </c>
      <c r="L63" s="38" t="s">
        <v>0</v>
      </c>
    </row>
    <row r="64" spans="1:12" s="6" customFormat="1" ht="72" customHeight="1" x14ac:dyDescent="0.2">
      <c r="A64" s="58">
        <v>1260</v>
      </c>
      <c r="B64" s="48" t="s">
        <v>131</v>
      </c>
      <c r="C64" s="28">
        <v>7332</v>
      </c>
      <c r="D64" s="33">
        <f>SUM(D65:D66)</f>
        <v>781756.31099999999</v>
      </c>
      <c r="E64" s="49" t="s">
        <v>0</v>
      </c>
      <c r="F64" s="33">
        <f>SUM(F65:F66)</f>
        <v>781756.31099999999</v>
      </c>
      <c r="G64" s="33">
        <f>SUM(G65:G66)</f>
        <v>8407026.2344000004</v>
      </c>
      <c r="H64" s="49" t="s">
        <v>0</v>
      </c>
      <c r="I64" s="33">
        <f>SUM(I65:I66)</f>
        <v>8407026.2344000004</v>
      </c>
      <c r="J64" s="33">
        <f>SUM(J65:J66)</f>
        <v>6524127.8493999997</v>
      </c>
      <c r="K64" s="49" t="s">
        <v>0</v>
      </c>
      <c r="L64" s="53">
        <f>SUM(L65:L66)</f>
        <v>6524127.8493999997</v>
      </c>
    </row>
    <row r="65" spans="1:12" ht="49.5" customHeight="1" x14ac:dyDescent="0.2">
      <c r="A65" s="39">
        <v>1261</v>
      </c>
      <c r="B65" s="35" t="s">
        <v>132</v>
      </c>
      <c r="C65" s="54"/>
      <c r="D65" s="37">
        <f>SUM(E65:F65)</f>
        <v>781756.31099999999</v>
      </c>
      <c r="E65" s="37" t="s">
        <v>0</v>
      </c>
      <c r="F65" s="37">
        <v>781756.31099999999</v>
      </c>
      <c r="G65" s="37">
        <f>SUM(H65:I65)</f>
        <v>8407026.2344000004</v>
      </c>
      <c r="H65" s="37" t="s">
        <v>0</v>
      </c>
      <c r="I65" s="37">
        <v>8407026.2344000004</v>
      </c>
      <c r="J65" s="37">
        <f>SUM(K65:L65)</f>
        <v>6524127.8493999997</v>
      </c>
      <c r="K65" s="37" t="s">
        <v>0</v>
      </c>
      <c r="L65" s="38">
        <v>6524127.8493999997</v>
      </c>
    </row>
    <row r="66" spans="1:12" ht="50.25" customHeight="1" x14ac:dyDescent="0.2">
      <c r="A66" s="39">
        <v>1262</v>
      </c>
      <c r="B66" s="35" t="s">
        <v>133</v>
      </c>
      <c r="C66" s="54"/>
      <c r="D66" s="37">
        <f>SUM(E66:F66)</f>
        <v>0</v>
      </c>
      <c r="E66" s="37" t="s">
        <v>0</v>
      </c>
      <c r="F66" s="37">
        <v>0</v>
      </c>
      <c r="G66" s="37">
        <f>SUM(H66:I66)</f>
        <v>0</v>
      </c>
      <c r="H66" s="37" t="s">
        <v>0</v>
      </c>
      <c r="I66" s="37">
        <v>0</v>
      </c>
      <c r="J66" s="37">
        <f>SUM(K66:L66)</f>
        <v>0</v>
      </c>
      <c r="K66" s="37" t="s">
        <v>0</v>
      </c>
      <c r="L66" s="38">
        <v>0</v>
      </c>
    </row>
    <row r="67" spans="1:12" s="6" customFormat="1" ht="57.75" customHeight="1" x14ac:dyDescent="0.2">
      <c r="A67" s="58" t="s">
        <v>134</v>
      </c>
      <c r="B67" s="59" t="s">
        <v>135</v>
      </c>
      <c r="C67" s="28">
        <v>7400</v>
      </c>
      <c r="D67" s="33">
        <f t="shared" ref="D67:L67" si="9">SUM(D68,D70,D72,D77,D81,D105,D108,D111,D114)</f>
        <v>52932636.292400002</v>
      </c>
      <c r="E67" s="33">
        <f t="shared" si="9"/>
        <v>52907636.292400002</v>
      </c>
      <c r="F67" s="33">
        <f t="shared" si="9"/>
        <v>4164805.8265</v>
      </c>
      <c r="G67" s="33">
        <f t="shared" si="9"/>
        <v>57598909.766900003</v>
      </c>
      <c r="H67" s="33">
        <f t="shared" si="9"/>
        <v>56814986.834900007</v>
      </c>
      <c r="I67" s="33">
        <f t="shared" si="9"/>
        <v>6558189.3031000001</v>
      </c>
      <c r="J67" s="33">
        <f t="shared" si="9"/>
        <v>46617844.522799999</v>
      </c>
      <c r="K67" s="33">
        <f t="shared" si="9"/>
        <v>45952236.811799996</v>
      </c>
      <c r="L67" s="53">
        <f t="shared" si="9"/>
        <v>3135497.2596999998</v>
      </c>
    </row>
    <row r="68" spans="1:12" s="6" customFormat="1" ht="32.25" customHeight="1" x14ac:dyDescent="0.2">
      <c r="A68" s="58" t="s">
        <v>136</v>
      </c>
      <c r="B68" s="48" t="s">
        <v>137</v>
      </c>
      <c r="C68" s="28">
        <v>7411</v>
      </c>
      <c r="D68" s="33">
        <f>SUM(D69)</f>
        <v>0</v>
      </c>
      <c r="E68" s="49" t="s">
        <v>0</v>
      </c>
      <c r="F68" s="33">
        <f>SUM(F69)</f>
        <v>0</v>
      </c>
      <c r="G68" s="33">
        <f>SUM(G69)</f>
        <v>0</v>
      </c>
      <c r="H68" s="49" t="s">
        <v>0</v>
      </c>
      <c r="I68" s="33">
        <f>SUM(I69)</f>
        <v>0</v>
      </c>
      <c r="J68" s="33">
        <f>SUM(J69)</f>
        <v>0</v>
      </c>
      <c r="K68" s="49" t="s">
        <v>0</v>
      </c>
      <c r="L68" s="53">
        <f>SUM(L69)</f>
        <v>0</v>
      </c>
    </row>
    <row r="69" spans="1:12" ht="65.25" customHeight="1" x14ac:dyDescent="0.2">
      <c r="A69" s="34" t="s">
        <v>6</v>
      </c>
      <c r="B69" s="35" t="s">
        <v>46</v>
      </c>
      <c r="C69" s="54"/>
      <c r="D69" s="37">
        <f t="shared" ref="D69:D76" si="10">SUM(E69:F69)</f>
        <v>0</v>
      </c>
      <c r="E69" s="37" t="s">
        <v>0</v>
      </c>
      <c r="F69" s="37">
        <v>0</v>
      </c>
      <c r="G69" s="37">
        <f>SUM(H69:I69)</f>
        <v>0</v>
      </c>
      <c r="H69" s="37" t="s">
        <v>0</v>
      </c>
      <c r="I69" s="37">
        <v>0</v>
      </c>
      <c r="J69" s="37">
        <f>SUM(K69:L69)</f>
        <v>0</v>
      </c>
      <c r="K69" s="37" t="s">
        <v>0</v>
      </c>
      <c r="L69" s="38">
        <v>0</v>
      </c>
    </row>
    <row r="70" spans="1:12" s="6" customFormat="1" ht="42" customHeight="1" x14ac:dyDescent="0.2">
      <c r="A70" s="58" t="s">
        <v>138</v>
      </c>
      <c r="B70" s="48" t="s">
        <v>139</v>
      </c>
      <c r="C70" s="28">
        <v>7412</v>
      </c>
      <c r="D70" s="33">
        <f>SUM(D71)</f>
        <v>82969.5</v>
      </c>
      <c r="E70" s="33">
        <f>SUM(E71)</f>
        <v>82969.5</v>
      </c>
      <c r="F70" s="49" t="s">
        <v>0</v>
      </c>
      <c r="G70" s="33">
        <f>SUM(G71)</f>
        <v>82969.5</v>
      </c>
      <c r="H70" s="33">
        <f>SUM(H71)</f>
        <v>82969.5</v>
      </c>
      <c r="I70" s="49" t="s">
        <v>0</v>
      </c>
      <c r="J70" s="33">
        <f>SUM(J71)</f>
        <v>124300.966</v>
      </c>
      <c r="K70" s="33">
        <f>SUM(K71)</f>
        <v>124300.966</v>
      </c>
      <c r="L70" s="50" t="s">
        <v>0</v>
      </c>
    </row>
    <row r="71" spans="1:12" ht="50.25" customHeight="1" x14ac:dyDescent="0.2">
      <c r="A71" s="34" t="s">
        <v>7</v>
      </c>
      <c r="B71" s="35" t="s">
        <v>47</v>
      </c>
      <c r="C71" s="54"/>
      <c r="D71" s="37">
        <f t="shared" si="10"/>
        <v>82969.5</v>
      </c>
      <c r="E71" s="37">
        <v>82969.5</v>
      </c>
      <c r="F71" s="37" t="s">
        <v>0</v>
      </c>
      <c r="G71" s="37">
        <f>SUM(H71:I71)</f>
        <v>82969.5</v>
      </c>
      <c r="H71" s="37">
        <v>82969.5</v>
      </c>
      <c r="I71" s="37" t="s">
        <v>0</v>
      </c>
      <c r="J71" s="37">
        <f>SUM(K71:L71)</f>
        <v>124300.966</v>
      </c>
      <c r="K71" s="37">
        <v>124300.966</v>
      </c>
      <c r="L71" s="38" t="s">
        <v>0</v>
      </c>
    </row>
    <row r="72" spans="1:12" s="6" customFormat="1" ht="48" customHeight="1" x14ac:dyDescent="0.2">
      <c r="A72" s="58" t="s">
        <v>140</v>
      </c>
      <c r="B72" s="48" t="s">
        <v>141</v>
      </c>
      <c r="C72" s="28">
        <v>7415</v>
      </c>
      <c r="D72" s="33">
        <f>SUM(D73:D76)</f>
        <v>3747865.3419999992</v>
      </c>
      <c r="E72" s="33">
        <f>SUM(E73:E76)</f>
        <v>3747865.3419999992</v>
      </c>
      <c r="F72" s="49" t="s">
        <v>0</v>
      </c>
      <c r="G72" s="33">
        <f>SUM(G73:G76)</f>
        <v>3929983.2105</v>
      </c>
      <c r="H72" s="33">
        <f>SUM(H73:H76)</f>
        <v>3929983.2105</v>
      </c>
      <c r="I72" s="49" t="s">
        <v>0</v>
      </c>
      <c r="J72" s="33">
        <f>SUM(J73:J76)</f>
        <v>3945170.8429</v>
      </c>
      <c r="K72" s="33">
        <f>SUM(K73:K76)</f>
        <v>3945170.8429</v>
      </c>
      <c r="L72" s="50" t="s">
        <v>0</v>
      </c>
    </row>
    <row r="73" spans="1:12" ht="36" customHeight="1" x14ac:dyDescent="0.2">
      <c r="A73" s="34" t="s">
        <v>8</v>
      </c>
      <c r="B73" s="35" t="s">
        <v>48</v>
      </c>
      <c r="C73" s="54"/>
      <c r="D73" s="37">
        <f t="shared" si="10"/>
        <v>2552294.2419999996</v>
      </c>
      <c r="E73" s="37">
        <v>2552294.2419999996</v>
      </c>
      <c r="F73" s="37" t="s">
        <v>0</v>
      </c>
      <c r="G73" s="37">
        <f>SUM(H73:I73)</f>
        <v>2705411.0395</v>
      </c>
      <c r="H73" s="37">
        <v>2705411.0395</v>
      </c>
      <c r="I73" s="37" t="s">
        <v>0</v>
      </c>
      <c r="J73" s="37">
        <f>SUM(K73:L73)</f>
        <v>2702909.0847</v>
      </c>
      <c r="K73" s="37">
        <v>2702909.0847</v>
      </c>
      <c r="L73" s="38" t="s">
        <v>0</v>
      </c>
    </row>
    <row r="74" spans="1:12" ht="49.5" customHeight="1" x14ac:dyDescent="0.2">
      <c r="A74" s="34" t="s">
        <v>9</v>
      </c>
      <c r="B74" s="35" t="s">
        <v>49</v>
      </c>
      <c r="C74" s="54"/>
      <c r="D74" s="37">
        <f t="shared" si="10"/>
        <v>199899.5</v>
      </c>
      <c r="E74" s="37">
        <v>199899.5</v>
      </c>
      <c r="F74" s="37" t="s">
        <v>0</v>
      </c>
      <c r="G74" s="37">
        <f>SUM(H74:I74)</f>
        <v>205862.85</v>
      </c>
      <c r="H74" s="37">
        <v>205862.85</v>
      </c>
      <c r="I74" s="37" t="s">
        <v>0</v>
      </c>
      <c r="J74" s="37">
        <f>SUM(K74:L74)</f>
        <v>227116.95550000001</v>
      </c>
      <c r="K74" s="37">
        <v>227116.95550000001</v>
      </c>
      <c r="L74" s="38" t="s">
        <v>0</v>
      </c>
    </row>
    <row r="75" spans="1:12" ht="63.75" customHeight="1" x14ac:dyDescent="0.2">
      <c r="A75" s="34" t="s">
        <v>10</v>
      </c>
      <c r="B75" s="35" t="s">
        <v>50</v>
      </c>
      <c r="C75" s="54"/>
      <c r="D75" s="37">
        <f t="shared" si="10"/>
        <v>379653.8</v>
      </c>
      <c r="E75" s="37">
        <v>379653.8</v>
      </c>
      <c r="F75" s="37" t="s">
        <v>0</v>
      </c>
      <c r="G75" s="37">
        <f>SUM(H75:I75)</f>
        <v>380516.92099999997</v>
      </c>
      <c r="H75" s="37">
        <v>380516.92099999997</v>
      </c>
      <c r="I75" s="37" t="s">
        <v>0</v>
      </c>
      <c r="J75" s="37">
        <f>SUM(K75:L75)</f>
        <v>493921.7697</v>
      </c>
      <c r="K75" s="37">
        <v>493921.7697</v>
      </c>
      <c r="L75" s="38" t="s">
        <v>0</v>
      </c>
    </row>
    <row r="76" spans="1:12" ht="29.25" customHeight="1" x14ac:dyDescent="0.2">
      <c r="A76" s="45" t="s">
        <v>11</v>
      </c>
      <c r="B76" s="35" t="s">
        <v>51</v>
      </c>
      <c r="C76" s="54"/>
      <c r="D76" s="37">
        <f t="shared" si="10"/>
        <v>616017.80000000005</v>
      </c>
      <c r="E76" s="37">
        <v>616017.80000000005</v>
      </c>
      <c r="F76" s="37" t="s">
        <v>0</v>
      </c>
      <c r="G76" s="37">
        <f>SUM(H76:I76)</f>
        <v>638192.39999999991</v>
      </c>
      <c r="H76" s="37">
        <v>638192.39999999991</v>
      </c>
      <c r="I76" s="37" t="s">
        <v>0</v>
      </c>
      <c r="J76" s="37">
        <f>SUM(K76:L76)</f>
        <v>521223.033</v>
      </c>
      <c r="K76" s="37">
        <v>521223.033</v>
      </c>
      <c r="L76" s="38" t="s">
        <v>0</v>
      </c>
    </row>
    <row r="77" spans="1:12" s="6" customFormat="1" ht="74.25" customHeight="1" x14ac:dyDescent="0.2">
      <c r="A77" s="58" t="s">
        <v>142</v>
      </c>
      <c r="B77" s="48" t="s">
        <v>143</v>
      </c>
      <c r="C77" s="28">
        <v>7421</v>
      </c>
      <c r="D77" s="33">
        <f>SUM(D78:D80)</f>
        <v>35891046</v>
      </c>
      <c r="E77" s="33">
        <f>SUM(E78:E80)</f>
        <v>35891046</v>
      </c>
      <c r="F77" s="49" t="s">
        <v>0</v>
      </c>
      <c r="G77" s="33">
        <f>SUM(G78:G80)</f>
        <v>38835753.133000001</v>
      </c>
      <c r="H77" s="33">
        <f>SUM(H78:H80)</f>
        <v>38835753.133000001</v>
      </c>
      <c r="I77" s="49" t="s">
        <v>0</v>
      </c>
      <c r="J77" s="33">
        <f>SUM(J78:J80)</f>
        <v>28521650.219500002</v>
      </c>
      <c r="K77" s="33">
        <f>SUM(K78:K80)</f>
        <v>28521650.219500002</v>
      </c>
      <c r="L77" s="50" t="s">
        <v>0</v>
      </c>
    </row>
    <row r="78" spans="1:12" ht="93.75" customHeight="1" x14ac:dyDescent="0.2">
      <c r="A78" s="34" t="s">
        <v>12</v>
      </c>
      <c r="B78" s="35" t="s">
        <v>60</v>
      </c>
      <c r="C78" s="54"/>
      <c r="D78" s="37">
        <f>SUM(E78:F78)</f>
        <v>0</v>
      </c>
      <c r="E78" s="37">
        <v>0</v>
      </c>
      <c r="F78" s="37" t="s">
        <v>0</v>
      </c>
      <c r="G78" s="37">
        <f>SUM(H78:I78)</f>
        <v>0</v>
      </c>
      <c r="H78" s="37">
        <v>0</v>
      </c>
      <c r="I78" s="37" t="s">
        <v>0</v>
      </c>
      <c r="J78" s="37">
        <f>SUM(K78:L78)</f>
        <v>8.1999999999999993</v>
      </c>
      <c r="K78" s="37">
        <v>8.1999999999999993</v>
      </c>
      <c r="L78" s="38" t="s">
        <v>0</v>
      </c>
    </row>
    <row r="79" spans="1:12" s="6" customFormat="1" ht="76.5" customHeight="1" x14ac:dyDescent="0.2">
      <c r="A79" s="34" t="s">
        <v>13</v>
      </c>
      <c r="B79" s="35" t="s">
        <v>52</v>
      </c>
      <c r="C79" s="36"/>
      <c r="D79" s="37">
        <f>SUM(E79:F79)</f>
        <v>35653218.200000003</v>
      </c>
      <c r="E79" s="37">
        <v>35653218.200000003</v>
      </c>
      <c r="F79" s="37" t="s">
        <v>0</v>
      </c>
      <c r="G79" s="37">
        <f>SUM(H79:I79)</f>
        <v>38587447.359999999</v>
      </c>
      <c r="H79" s="37">
        <v>38587447.359999999</v>
      </c>
      <c r="I79" s="37" t="s">
        <v>0</v>
      </c>
      <c r="J79" s="37">
        <f>SUM(K79:L79)</f>
        <v>28248853.939800002</v>
      </c>
      <c r="K79" s="37">
        <v>28248853.939800002</v>
      </c>
      <c r="L79" s="38" t="s">
        <v>0</v>
      </c>
    </row>
    <row r="80" spans="1:12" s="6" customFormat="1" ht="79.5" customHeight="1" x14ac:dyDescent="0.2">
      <c r="A80" s="45" t="s">
        <v>14</v>
      </c>
      <c r="B80" s="35" t="s">
        <v>53</v>
      </c>
      <c r="C80" s="36"/>
      <c r="D80" s="37">
        <f>SUM(E80:F80)</f>
        <v>237827.8</v>
      </c>
      <c r="E80" s="37">
        <v>237827.8</v>
      </c>
      <c r="F80" s="37" t="s">
        <v>0</v>
      </c>
      <c r="G80" s="37">
        <f>SUM(H80:I80)</f>
        <v>248305.77299999999</v>
      </c>
      <c r="H80" s="37">
        <v>248305.77299999999</v>
      </c>
      <c r="I80" s="37" t="s">
        <v>0</v>
      </c>
      <c r="J80" s="37">
        <f>SUM(K80:L80)</f>
        <v>272788.0797</v>
      </c>
      <c r="K80" s="37">
        <v>272788.0797</v>
      </c>
      <c r="L80" s="38" t="s">
        <v>0</v>
      </c>
    </row>
    <row r="81" spans="1:12" s="6" customFormat="1" ht="47.25" customHeight="1" x14ac:dyDescent="0.2">
      <c r="A81" s="58" t="s">
        <v>144</v>
      </c>
      <c r="B81" s="61" t="s">
        <v>145</v>
      </c>
      <c r="C81" s="28">
        <v>7422</v>
      </c>
      <c r="D81" s="24">
        <f>SUM(D82,D103,D104)</f>
        <v>11316673.328</v>
      </c>
      <c r="E81" s="24">
        <f>SUM(E82,E103,E104)</f>
        <v>11316673.328</v>
      </c>
      <c r="F81" s="49" t="s">
        <v>0</v>
      </c>
      <c r="G81" s="24">
        <f>SUM(G82,G103,G104)</f>
        <v>11646210.745999997</v>
      </c>
      <c r="H81" s="24">
        <f>SUM(H82,H103,H104)</f>
        <v>11646210.745999997</v>
      </c>
      <c r="I81" s="49" t="s">
        <v>0</v>
      </c>
      <c r="J81" s="24">
        <f>SUM(J82,J103,J104)</f>
        <v>11055117.877999999</v>
      </c>
      <c r="K81" s="24">
        <f>SUM(K82,K103,K104)</f>
        <v>11055117.877999999</v>
      </c>
      <c r="L81" s="50" t="s">
        <v>0</v>
      </c>
    </row>
    <row r="82" spans="1:12" s="6" customFormat="1" ht="96" customHeight="1" x14ac:dyDescent="0.2">
      <c r="A82" s="34" t="s">
        <v>15</v>
      </c>
      <c r="B82" s="62" t="s">
        <v>146</v>
      </c>
      <c r="C82" s="48"/>
      <c r="D82" s="55">
        <f>SUM(D83:D102)</f>
        <v>11106058.628</v>
      </c>
      <c r="E82" s="55">
        <f>SUM(E83:E102)</f>
        <v>11106058.628</v>
      </c>
      <c r="F82" s="37" t="s">
        <v>0</v>
      </c>
      <c r="G82" s="55">
        <f>SUM(G83:G102)</f>
        <v>11285992.431999998</v>
      </c>
      <c r="H82" s="55">
        <f>SUM(H83:H102)</f>
        <v>11285992.431999998</v>
      </c>
      <c r="I82" s="37" t="s">
        <v>0</v>
      </c>
      <c r="J82" s="55">
        <f>SUM(J83:J102)</f>
        <v>10015931.642599998</v>
      </c>
      <c r="K82" s="55">
        <f>SUM(K83:K102)</f>
        <v>10015931.642599998</v>
      </c>
      <c r="L82" s="38" t="s">
        <v>0</v>
      </c>
    </row>
    <row r="83" spans="1:12" s="6" customFormat="1" ht="82.5" customHeight="1" x14ac:dyDescent="0.2">
      <c r="A83" s="63" t="s">
        <v>147</v>
      </c>
      <c r="B83" s="35" t="s">
        <v>148</v>
      </c>
      <c r="C83" s="61"/>
      <c r="D83" s="37">
        <f>SUM(E83:F83)</f>
        <v>214808.4</v>
      </c>
      <c r="E83" s="55">
        <v>214808.4</v>
      </c>
      <c r="F83" s="37" t="s">
        <v>0</v>
      </c>
      <c r="G83" s="37">
        <f t="shared" ref="G83:G104" si="11">SUM(H83:I83)</f>
        <v>266968.40000000002</v>
      </c>
      <c r="H83" s="55">
        <v>266968.40000000002</v>
      </c>
      <c r="I83" s="37" t="s">
        <v>0</v>
      </c>
      <c r="J83" s="37">
        <f>SUM(K83:L83)</f>
        <v>117103.6963</v>
      </c>
      <c r="K83" s="55">
        <v>117103.6963</v>
      </c>
      <c r="L83" s="38" t="s">
        <v>0</v>
      </c>
    </row>
    <row r="84" spans="1:12" s="6" customFormat="1" ht="129" customHeight="1" x14ac:dyDescent="0.2">
      <c r="A84" s="63" t="s">
        <v>149</v>
      </c>
      <c r="B84" s="35" t="s">
        <v>150</v>
      </c>
      <c r="C84" s="61"/>
      <c r="D84" s="37">
        <f>SUM(E84:F84)</f>
        <v>0</v>
      </c>
      <c r="E84" s="55">
        <v>0</v>
      </c>
      <c r="F84" s="37" t="s">
        <v>0</v>
      </c>
      <c r="G84" s="37">
        <f t="shared" si="11"/>
        <v>0</v>
      </c>
      <c r="H84" s="55">
        <v>0</v>
      </c>
      <c r="I84" s="37" t="s">
        <v>0</v>
      </c>
      <c r="J84" s="37">
        <f t="shared" ref="J84:J102" si="12">SUM(K84:L84)</f>
        <v>0</v>
      </c>
      <c r="K84" s="55">
        <v>0</v>
      </c>
      <c r="L84" s="38" t="s">
        <v>0</v>
      </c>
    </row>
    <row r="85" spans="1:12" s="6" customFormat="1" ht="64.5" customHeight="1" x14ac:dyDescent="0.2">
      <c r="A85" s="63" t="s">
        <v>151</v>
      </c>
      <c r="B85" s="35" t="s">
        <v>152</v>
      </c>
      <c r="C85" s="61"/>
      <c r="D85" s="37">
        <f>SUM(E85:F85)</f>
        <v>222075.90000000002</v>
      </c>
      <c r="E85" s="55">
        <v>222075.90000000002</v>
      </c>
      <c r="F85" s="37" t="s">
        <v>0</v>
      </c>
      <c r="G85" s="37">
        <f t="shared" si="11"/>
        <v>225939.92800000001</v>
      </c>
      <c r="H85" s="55">
        <v>225939.92800000001</v>
      </c>
      <c r="I85" s="37" t="s">
        <v>0</v>
      </c>
      <c r="J85" s="37">
        <f t="shared" si="12"/>
        <v>149778.66140000001</v>
      </c>
      <c r="K85" s="55">
        <v>149778.66140000001</v>
      </c>
      <c r="L85" s="38" t="s">
        <v>0</v>
      </c>
    </row>
    <row r="86" spans="1:12" s="6" customFormat="1" ht="75" customHeight="1" x14ac:dyDescent="0.2">
      <c r="A86" s="63" t="s">
        <v>153</v>
      </c>
      <c r="B86" s="35" t="s">
        <v>154</v>
      </c>
      <c r="C86" s="61"/>
      <c r="D86" s="37">
        <f>SUM(E86:F86)</f>
        <v>289920.89999999997</v>
      </c>
      <c r="E86" s="55">
        <v>289920.89999999997</v>
      </c>
      <c r="F86" s="37" t="s">
        <v>0</v>
      </c>
      <c r="G86" s="37">
        <f t="shared" si="11"/>
        <v>290060.79999999999</v>
      </c>
      <c r="H86" s="55">
        <v>290060.79999999999</v>
      </c>
      <c r="I86" s="37" t="s">
        <v>0</v>
      </c>
      <c r="J86" s="37">
        <f t="shared" si="12"/>
        <v>90382.399799999999</v>
      </c>
      <c r="K86" s="55">
        <v>90382.399799999999</v>
      </c>
      <c r="L86" s="38" t="s">
        <v>0</v>
      </c>
    </row>
    <row r="87" spans="1:12" s="6" customFormat="1" ht="34.5" customHeight="1" x14ac:dyDescent="0.2">
      <c r="A87" s="63" t="s">
        <v>155</v>
      </c>
      <c r="B87" s="35" t="s">
        <v>156</v>
      </c>
      <c r="C87" s="61"/>
      <c r="D87" s="37">
        <f t="shared" ref="D87:D104" si="13">SUM(E87:F87)</f>
        <v>101546.2</v>
      </c>
      <c r="E87" s="55">
        <v>101546.2</v>
      </c>
      <c r="F87" s="37" t="s">
        <v>0</v>
      </c>
      <c r="G87" s="37">
        <f t="shared" si="11"/>
        <v>105252.576</v>
      </c>
      <c r="H87" s="55">
        <v>105252.576</v>
      </c>
      <c r="I87" s="37" t="s">
        <v>0</v>
      </c>
      <c r="J87" s="37">
        <f t="shared" si="12"/>
        <v>141407.84349999999</v>
      </c>
      <c r="K87" s="55">
        <v>141407.84349999999</v>
      </c>
      <c r="L87" s="38" t="s">
        <v>0</v>
      </c>
    </row>
    <row r="88" spans="1:12" s="6" customFormat="1" ht="37.5" customHeight="1" x14ac:dyDescent="0.2">
      <c r="A88" s="63" t="s">
        <v>157</v>
      </c>
      <c r="B88" s="35" t="s">
        <v>158</v>
      </c>
      <c r="C88" s="61"/>
      <c r="D88" s="37">
        <f t="shared" si="13"/>
        <v>3060</v>
      </c>
      <c r="E88" s="55">
        <v>3060</v>
      </c>
      <c r="F88" s="37" t="s">
        <v>0</v>
      </c>
      <c r="G88" s="37">
        <f t="shared" si="11"/>
        <v>3060</v>
      </c>
      <c r="H88" s="55">
        <v>3060</v>
      </c>
      <c r="I88" s="37" t="s">
        <v>0</v>
      </c>
      <c r="J88" s="37">
        <f t="shared" si="12"/>
        <v>5</v>
      </c>
      <c r="K88" s="55">
        <v>5</v>
      </c>
      <c r="L88" s="38" t="s">
        <v>0</v>
      </c>
    </row>
    <row r="89" spans="1:12" s="6" customFormat="1" ht="46.5" customHeight="1" x14ac:dyDescent="0.2">
      <c r="A89" s="63" t="s">
        <v>159</v>
      </c>
      <c r="B89" s="35" t="s">
        <v>160</v>
      </c>
      <c r="C89" s="61"/>
      <c r="D89" s="37">
        <f t="shared" si="13"/>
        <v>5694963.5279999999</v>
      </c>
      <c r="E89" s="55">
        <v>5694963.5279999999</v>
      </c>
      <c r="F89" s="37" t="s">
        <v>0</v>
      </c>
      <c r="G89" s="37">
        <f t="shared" si="11"/>
        <v>5749207.7280000001</v>
      </c>
      <c r="H89" s="55">
        <v>5749207.7280000001</v>
      </c>
      <c r="I89" s="37" t="s">
        <v>0</v>
      </c>
      <c r="J89" s="37">
        <f t="shared" si="12"/>
        <v>5069797.0980000002</v>
      </c>
      <c r="K89" s="55">
        <v>5069797.0980000002</v>
      </c>
      <c r="L89" s="38" t="s">
        <v>0</v>
      </c>
    </row>
    <row r="90" spans="1:12" s="6" customFormat="1" ht="93" customHeight="1" x14ac:dyDescent="0.2">
      <c r="A90" s="63" t="s">
        <v>161</v>
      </c>
      <c r="B90" s="35" t="s">
        <v>162</v>
      </c>
      <c r="C90" s="61"/>
      <c r="D90" s="37">
        <f t="shared" si="13"/>
        <v>0</v>
      </c>
      <c r="E90" s="55">
        <v>0</v>
      </c>
      <c r="F90" s="37" t="s">
        <v>0</v>
      </c>
      <c r="G90" s="37">
        <f t="shared" si="11"/>
        <v>0</v>
      </c>
      <c r="H90" s="55">
        <v>0</v>
      </c>
      <c r="I90" s="37" t="s">
        <v>0</v>
      </c>
      <c r="J90" s="37">
        <f t="shared" si="12"/>
        <v>0</v>
      </c>
      <c r="K90" s="55">
        <v>0</v>
      </c>
      <c r="L90" s="38" t="s">
        <v>0</v>
      </c>
    </row>
    <row r="91" spans="1:12" s="6" customFormat="1" ht="30.75" customHeight="1" x14ac:dyDescent="0.2">
      <c r="A91" s="63" t="s">
        <v>163</v>
      </c>
      <c r="B91" s="35" t="s">
        <v>164</v>
      </c>
      <c r="C91" s="61"/>
      <c r="D91" s="37">
        <f t="shared" si="13"/>
        <v>0</v>
      </c>
      <c r="E91" s="55">
        <v>0</v>
      </c>
      <c r="F91" s="37" t="s">
        <v>0</v>
      </c>
      <c r="G91" s="37">
        <f t="shared" si="11"/>
        <v>0</v>
      </c>
      <c r="H91" s="55">
        <v>0</v>
      </c>
      <c r="I91" s="37" t="s">
        <v>0</v>
      </c>
      <c r="J91" s="37">
        <f t="shared" si="12"/>
        <v>0</v>
      </c>
      <c r="K91" s="55">
        <v>0</v>
      </c>
      <c r="L91" s="38" t="s">
        <v>0</v>
      </c>
    </row>
    <row r="92" spans="1:12" s="6" customFormat="1" ht="63" customHeight="1" x14ac:dyDescent="0.2">
      <c r="A92" s="63" t="s">
        <v>165</v>
      </c>
      <c r="B92" s="35" t="s">
        <v>166</v>
      </c>
      <c r="C92" s="61"/>
      <c r="D92" s="37">
        <f t="shared" si="13"/>
        <v>40645.800000000003</v>
      </c>
      <c r="E92" s="55">
        <v>40645.800000000003</v>
      </c>
      <c r="F92" s="37" t="s">
        <v>0</v>
      </c>
      <c r="G92" s="37">
        <f t="shared" si="11"/>
        <v>60346.3</v>
      </c>
      <c r="H92" s="55">
        <v>60346.3</v>
      </c>
      <c r="I92" s="37" t="s">
        <v>0</v>
      </c>
      <c r="J92" s="37">
        <f t="shared" si="12"/>
        <v>62904.303999999996</v>
      </c>
      <c r="K92" s="55">
        <v>62904.303999999996</v>
      </c>
      <c r="L92" s="38" t="s">
        <v>0</v>
      </c>
    </row>
    <row r="93" spans="1:12" s="6" customFormat="1" ht="106.5" customHeight="1" x14ac:dyDescent="0.2">
      <c r="A93" s="63" t="s">
        <v>167</v>
      </c>
      <c r="B93" s="35" t="s">
        <v>168</v>
      </c>
      <c r="C93" s="61"/>
      <c r="D93" s="37">
        <f t="shared" si="13"/>
        <v>24181.7</v>
      </c>
      <c r="E93" s="55">
        <v>24181.7</v>
      </c>
      <c r="F93" s="37" t="s">
        <v>0</v>
      </c>
      <c r="G93" s="37">
        <f t="shared" si="11"/>
        <v>23181.7</v>
      </c>
      <c r="H93" s="55">
        <v>23181.7</v>
      </c>
      <c r="I93" s="37" t="s">
        <v>0</v>
      </c>
      <c r="J93" s="37">
        <f t="shared" si="12"/>
        <v>16098.656999999999</v>
      </c>
      <c r="K93" s="55">
        <v>16098.656999999999</v>
      </c>
      <c r="L93" s="38" t="s">
        <v>0</v>
      </c>
    </row>
    <row r="94" spans="1:12" s="6" customFormat="1" ht="63" customHeight="1" x14ac:dyDescent="0.2">
      <c r="A94" s="63" t="s">
        <v>169</v>
      </c>
      <c r="B94" s="35" t="s">
        <v>170</v>
      </c>
      <c r="C94" s="61"/>
      <c r="D94" s="37">
        <f t="shared" si="13"/>
        <v>33382.5</v>
      </c>
      <c r="E94" s="55">
        <v>33382.5</v>
      </c>
      <c r="F94" s="37" t="s">
        <v>0</v>
      </c>
      <c r="G94" s="37">
        <f t="shared" si="11"/>
        <v>33382.5</v>
      </c>
      <c r="H94" s="55">
        <v>33382.5</v>
      </c>
      <c r="I94" s="37" t="s">
        <v>0</v>
      </c>
      <c r="J94" s="37">
        <f t="shared" si="12"/>
        <v>8100.2489999999998</v>
      </c>
      <c r="K94" s="55">
        <v>8100.2489999999998</v>
      </c>
      <c r="L94" s="38" t="s">
        <v>0</v>
      </c>
    </row>
    <row r="95" spans="1:12" s="6" customFormat="1" ht="42" customHeight="1" x14ac:dyDescent="0.2">
      <c r="A95" s="63" t="s">
        <v>171</v>
      </c>
      <c r="B95" s="35" t="s">
        <v>172</v>
      </c>
      <c r="C95" s="61"/>
      <c r="D95" s="37">
        <f t="shared" si="13"/>
        <v>2052284.4</v>
      </c>
      <c r="E95" s="55">
        <v>2052284.4</v>
      </c>
      <c r="F95" s="37" t="s">
        <v>0</v>
      </c>
      <c r="G95" s="37">
        <f t="shared" si="11"/>
        <v>2090787.7</v>
      </c>
      <c r="H95" s="55">
        <v>2090787.7</v>
      </c>
      <c r="I95" s="37" t="s">
        <v>0</v>
      </c>
      <c r="J95" s="37">
        <f t="shared" si="12"/>
        <v>2009332.2523999999</v>
      </c>
      <c r="K95" s="55">
        <v>2009332.2523999999</v>
      </c>
      <c r="L95" s="38" t="s">
        <v>0</v>
      </c>
    </row>
    <row r="96" spans="1:12" s="6" customFormat="1" ht="68.25" customHeight="1" x14ac:dyDescent="0.2">
      <c r="A96" s="63" t="s">
        <v>173</v>
      </c>
      <c r="B96" s="35" t="s">
        <v>174</v>
      </c>
      <c r="C96" s="61"/>
      <c r="D96" s="37">
        <f t="shared" si="13"/>
        <v>1090982.5</v>
      </c>
      <c r="E96" s="55">
        <v>1090982.5</v>
      </c>
      <c r="F96" s="37" t="s">
        <v>0</v>
      </c>
      <c r="G96" s="37">
        <f t="shared" si="11"/>
        <v>1113216.1000000001</v>
      </c>
      <c r="H96" s="55">
        <v>1113216.1000000001</v>
      </c>
      <c r="I96" s="37" t="s">
        <v>0</v>
      </c>
      <c r="J96" s="37">
        <f t="shared" si="12"/>
        <v>1098581.2361999999</v>
      </c>
      <c r="K96" s="55">
        <v>1098581.2361999999</v>
      </c>
      <c r="L96" s="38" t="s">
        <v>0</v>
      </c>
    </row>
    <row r="97" spans="1:12" s="6" customFormat="1" ht="107.25" customHeight="1" x14ac:dyDescent="0.2">
      <c r="A97" s="63" t="s">
        <v>175</v>
      </c>
      <c r="B97" s="35" t="s">
        <v>176</v>
      </c>
      <c r="C97" s="61"/>
      <c r="D97" s="37">
        <f t="shared" si="13"/>
        <v>0</v>
      </c>
      <c r="E97" s="55">
        <v>0</v>
      </c>
      <c r="F97" s="37" t="s">
        <v>0</v>
      </c>
      <c r="G97" s="37">
        <f t="shared" si="11"/>
        <v>0</v>
      </c>
      <c r="H97" s="55">
        <v>0</v>
      </c>
      <c r="I97" s="37" t="s">
        <v>0</v>
      </c>
      <c r="J97" s="37">
        <f t="shared" si="12"/>
        <v>0</v>
      </c>
      <c r="K97" s="55">
        <v>0</v>
      </c>
      <c r="L97" s="38" t="s">
        <v>0</v>
      </c>
    </row>
    <row r="98" spans="1:12" s="6" customFormat="1" ht="65.25" customHeight="1" x14ac:dyDescent="0.2">
      <c r="A98" s="63" t="s">
        <v>177</v>
      </c>
      <c r="B98" s="35" t="s">
        <v>178</v>
      </c>
      <c r="C98" s="61"/>
      <c r="D98" s="37">
        <f t="shared" si="13"/>
        <v>16300</v>
      </c>
      <c r="E98" s="55">
        <v>16300</v>
      </c>
      <c r="F98" s="37" t="s">
        <v>0</v>
      </c>
      <c r="G98" s="37">
        <f t="shared" si="11"/>
        <v>26127</v>
      </c>
      <c r="H98" s="55">
        <v>26127</v>
      </c>
      <c r="I98" s="37" t="s">
        <v>0</v>
      </c>
      <c r="J98" s="37">
        <f t="shared" si="12"/>
        <v>25408.6</v>
      </c>
      <c r="K98" s="55">
        <v>25408.6</v>
      </c>
      <c r="L98" s="38" t="s">
        <v>0</v>
      </c>
    </row>
    <row r="99" spans="1:12" s="6" customFormat="1" ht="132.75" customHeight="1" x14ac:dyDescent="0.2">
      <c r="A99" s="63" t="s">
        <v>179</v>
      </c>
      <c r="B99" s="35" t="s">
        <v>180</v>
      </c>
      <c r="C99" s="61"/>
      <c r="D99" s="37">
        <f t="shared" si="13"/>
        <v>1210300</v>
      </c>
      <c r="E99" s="55">
        <v>1210300</v>
      </c>
      <c r="F99" s="37" t="s">
        <v>0</v>
      </c>
      <c r="G99" s="37">
        <f t="shared" si="11"/>
        <v>1210300</v>
      </c>
      <c r="H99" s="55">
        <v>1210300</v>
      </c>
      <c r="I99" s="37" t="s">
        <v>0</v>
      </c>
      <c r="J99" s="37">
        <f t="shared" si="12"/>
        <v>972475.14799999993</v>
      </c>
      <c r="K99" s="55">
        <v>972475.14799999993</v>
      </c>
      <c r="L99" s="38" t="s">
        <v>0</v>
      </c>
    </row>
    <row r="100" spans="1:12" s="6" customFormat="1" ht="37.5" customHeight="1" x14ac:dyDescent="0.2">
      <c r="A100" s="63" t="s">
        <v>181</v>
      </c>
      <c r="B100" s="35" t="s">
        <v>182</v>
      </c>
      <c r="C100" s="61"/>
      <c r="D100" s="37">
        <f t="shared" si="13"/>
        <v>13425</v>
      </c>
      <c r="E100" s="55">
        <v>13425</v>
      </c>
      <c r="F100" s="37" t="s">
        <v>0</v>
      </c>
      <c r="G100" s="37">
        <f t="shared" si="11"/>
        <v>13415.5</v>
      </c>
      <c r="H100" s="55">
        <v>13415.5</v>
      </c>
      <c r="I100" s="37" t="s">
        <v>0</v>
      </c>
      <c r="J100" s="37">
        <f t="shared" si="12"/>
        <v>3645.634</v>
      </c>
      <c r="K100" s="55">
        <v>3645.634</v>
      </c>
      <c r="L100" s="38" t="s">
        <v>0</v>
      </c>
    </row>
    <row r="101" spans="1:12" s="6" customFormat="1" ht="34.5" customHeight="1" x14ac:dyDescent="0.2">
      <c r="A101" s="63" t="s">
        <v>183</v>
      </c>
      <c r="B101" s="35" t="s">
        <v>184</v>
      </c>
      <c r="C101" s="61"/>
      <c r="D101" s="37">
        <f t="shared" si="13"/>
        <v>11350</v>
      </c>
      <c r="E101" s="55">
        <v>11350</v>
      </c>
      <c r="F101" s="37" t="s">
        <v>0</v>
      </c>
      <c r="G101" s="37">
        <f t="shared" si="11"/>
        <v>9074.5</v>
      </c>
      <c r="H101" s="55">
        <v>9074.5</v>
      </c>
      <c r="I101" s="37" t="s">
        <v>0</v>
      </c>
      <c r="J101" s="37">
        <f t="shared" si="12"/>
        <v>3178.4340000000002</v>
      </c>
      <c r="K101" s="55">
        <v>3178.4340000000002</v>
      </c>
      <c r="L101" s="38" t="s">
        <v>0</v>
      </c>
    </row>
    <row r="102" spans="1:12" s="6" customFormat="1" ht="24" customHeight="1" x14ac:dyDescent="0.2">
      <c r="A102" s="63" t="s">
        <v>185</v>
      </c>
      <c r="B102" s="35" t="s">
        <v>186</v>
      </c>
      <c r="C102" s="61"/>
      <c r="D102" s="37">
        <f t="shared" si="13"/>
        <v>86831.8</v>
      </c>
      <c r="E102" s="55">
        <v>86831.8</v>
      </c>
      <c r="F102" s="37" t="s">
        <v>0</v>
      </c>
      <c r="G102" s="37">
        <f t="shared" si="11"/>
        <v>65671.7</v>
      </c>
      <c r="H102" s="55">
        <v>65671.7</v>
      </c>
      <c r="I102" s="37" t="s">
        <v>0</v>
      </c>
      <c r="J102" s="37">
        <f t="shared" si="12"/>
        <v>247732.429</v>
      </c>
      <c r="K102" s="55">
        <v>247732.429</v>
      </c>
      <c r="L102" s="38" t="s">
        <v>0</v>
      </c>
    </row>
    <row r="103" spans="1:12" ht="48" customHeight="1" x14ac:dyDescent="0.2">
      <c r="A103" s="34" t="s">
        <v>16</v>
      </c>
      <c r="B103" s="35" t="s">
        <v>187</v>
      </c>
      <c r="C103" s="36"/>
      <c r="D103" s="37">
        <f t="shared" si="13"/>
        <v>210614.7</v>
      </c>
      <c r="E103" s="55">
        <v>210614.7</v>
      </c>
      <c r="F103" s="37" t="s">
        <v>0</v>
      </c>
      <c r="G103" s="37">
        <f t="shared" si="11"/>
        <v>360218.31400000001</v>
      </c>
      <c r="H103" s="55">
        <v>360218.31400000001</v>
      </c>
      <c r="I103" s="37" t="s">
        <v>0</v>
      </c>
      <c r="J103" s="37">
        <f>SUM(K103:L103)</f>
        <v>1039186.2354</v>
      </c>
      <c r="K103" s="55">
        <v>1039186.2354</v>
      </c>
      <c r="L103" s="38" t="s">
        <v>0</v>
      </c>
    </row>
    <row r="104" spans="1:12" ht="39.75" customHeight="1" x14ac:dyDescent="0.2">
      <c r="A104" s="34" t="s">
        <v>188</v>
      </c>
      <c r="B104" s="41" t="s">
        <v>189</v>
      </c>
      <c r="C104" s="36"/>
      <c r="D104" s="37">
        <f t="shared" si="13"/>
        <v>0</v>
      </c>
      <c r="E104" s="55">
        <v>0</v>
      </c>
      <c r="F104" s="37" t="s">
        <v>0</v>
      </c>
      <c r="G104" s="37">
        <f t="shared" si="11"/>
        <v>0</v>
      </c>
      <c r="H104" s="55">
        <v>0</v>
      </c>
      <c r="I104" s="37" t="s">
        <v>0</v>
      </c>
      <c r="J104" s="37">
        <f>SUM(K104:L104)</f>
        <v>0</v>
      </c>
      <c r="K104" s="55">
        <v>0</v>
      </c>
      <c r="L104" s="38" t="s">
        <v>0</v>
      </c>
    </row>
    <row r="105" spans="1:12" ht="49.5" customHeight="1" x14ac:dyDescent="0.2">
      <c r="A105" s="47" t="s">
        <v>190</v>
      </c>
      <c r="B105" s="59" t="s">
        <v>191</v>
      </c>
      <c r="C105" s="28">
        <v>7431</v>
      </c>
      <c r="D105" s="64">
        <f>SUM(D106:D107)</f>
        <v>551414.4</v>
      </c>
      <c r="E105" s="64">
        <f>SUM(E106:E107)</f>
        <v>551414.4</v>
      </c>
      <c r="F105" s="65" t="s">
        <v>0</v>
      </c>
      <c r="G105" s="64">
        <f>SUM(G106:G107)</f>
        <v>594562.6</v>
      </c>
      <c r="H105" s="64">
        <f>SUM(H106:H107)</f>
        <v>594562.6</v>
      </c>
      <c r="I105" s="65" t="s">
        <v>0</v>
      </c>
      <c r="J105" s="64">
        <f>SUM(J106:J107)</f>
        <v>591080.53240000003</v>
      </c>
      <c r="K105" s="64">
        <f>SUM(K106:K107)</f>
        <v>591080.53240000003</v>
      </c>
      <c r="L105" s="66" t="s">
        <v>0</v>
      </c>
    </row>
    <row r="106" spans="1:12" s="6" customFormat="1" ht="61.5" customHeight="1" x14ac:dyDescent="0.2">
      <c r="A106" s="34" t="s">
        <v>17</v>
      </c>
      <c r="B106" s="35" t="s">
        <v>54</v>
      </c>
      <c r="C106" s="54"/>
      <c r="D106" s="37">
        <f>SUM(E106:F106)</f>
        <v>533414.40000000002</v>
      </c>
      <c r="E106" s="37">
        <v>533414.40000000002</v>
      </c>
      <c r="F106" s="37" t="s">
        <v>0</v>
      </c>
      <c r="G106" s="37">
        <f>SUM(H106:I106)</f>
        <v>576562.6</v>
      </c>
      <c r="H106" s="37">
        <v>576562.6</v>
      </c>
      <c r="I106" s="37" t="s">
        <v>0</v>
      </c>
      <c r="J106" s="37">
        <f>SUM(K106:L106)</f>
        <v>586703.13470000005</v>
      </c>
      <c r="K106" s="37">
        <v>586703.13470000005</v>
      </c>
      <c r="L106" s="38" t="s">
        <v>0</v>
      </c>
    </row>
    <row r="107" spans="1:12" s="6" customFormat="1" ht="49.5" customHeight="1" x14ac:dyDescent="0.2">
      <c r="A107" s="67" t="s">
        <v>18</v>
      </c>
      <c r="B107" s="35" t="s">
        <v>55</v>
      </c>
      <c r="C107" s="54"/>
      <c r="D107" s="37">
        <f>SUM(E107:F107)</f>
        <v>18000</v>
      </c>
      <c r="E107" s="37">
        <v>18000</v>
      </c>
      <c r="F107" s="37" t="s">
        <v>0</v>
      </c>
      <c r="G107" s="37">
        <f>SUM(H107:I107)</f>
        <v>18000</v>
      </c>
      <c r="H107" s="37">
        <v>18000</v>
      </c>
      <c r="I107" s="37" t="s">
        <v>0</v>
      </c>
      <c r="J107" s="37">
        <f>SUM(K107:L107)</f>
        <v>4377.3976999999995</v>
      </c>
      <c r="K107" s="37">
        <v>4377.3976999999995</v>
      </c>
      <c r="L107" s="38" t="s">
        <v>0</v>
      </c>
    </row>
    <row r="108" spans="1:12" s="6" customFormat="1" ht="41.25" customHeight="1" x14ac:dyDescent="0.2">
      <c r="A108" s="26" t="s">
        <v>192</v>
      </c>
      <c r="B108" s="31" t="s">
        <v>193</v>
      </c>
      <c r="C108" s="32">
        <v>7441</v>
      </c>
      <c r="D108" s="33">
        <f>SUM(D109:D110)</f>
        <v>39200</v>
      </c>
      <c r="E108" s="33">
        <f>SUM(E109:E110)</f>
        <v>39200</v>
      </c>
      <c r="F108" s="29" t="s">
        <v>0</v>
      </c>
      <c r="G108" s="33">
        <f>SUM(G109:G110)</f>
        <v>251056.67600000001</v>
      </c>
      <c r="H108" s="33">
        <f>SUM(H109:H110)</f>
        <v>251056.67600000001</v>
      </c>
      <c r="I108" s="29" t="s">
        <v>0</v>
      </c>
      <c r="J108" s="33">
        <f>SUM(J109:J110)</f>
        <v>181833.10700000002</v>
      </c>
      <c r="K108" s="33">
        <f>SUM(K109:K110)</f>
        <v>181833.10700000002</v>
      </c>
      <c r="L108" s="30" t="s">
        <v>0</v>
      </c>
    </row>
    <row r="109" spans="1:12" s="6" customFormat="1" ht="120.75" customHeight="1" x14ac:dyDescent="0.2">
      <c r="A109" s="80" t="s">
        <v>19</v>
      </c>
      <c r="B109" s="35" t="s">
        <v>61</v>
      </c>
      <c r="C109" s="54"/>
      <c r="D109" s="37">
        <f>SUM(E109:F109)</f>
        <v>6000</v>
      </c>
      <c r="E109" s="42">
        <v>6000</v>
      </c>
      <c r="F109" s="37" t="s">
        <v>0</v>
      </c>
      <c r="G109" s="37">
        <f>SUM(H109:I109)</f>
        <v>17215</v>
      </c>
      <c r="H109" s="42">
        <v>17215</v>
      </c>
      <c r="I109" s="37" t="s">
        <v>0</v>
      </c>
      <c r="J109" s="37">
        <f>SUM(K109:L109)</f>
        <v>18730.687000000002</v>
      </c>
      <c r="K109" s="42">
        <v>18730.687000000002</v>
      </c>
      <c r="L109" s="38" t="s">
        <v>0</v>
      </c>
    </row>
    <row r="110" spans="1:12" s="6" customFormat="1" ht="119.25" customHeight="1" x14ac:dyDescent="0.2">
      <c r="A110" s="45" t="s">
        <v>20</v>
      </c>
      <c r="B110" s="35" t="s">
        <v>62</v>
      </c>
      <c r="C110" s="68"/>
      <c r="D110" s="37">
        <f>SUM(E110:F110)</f>
        <v>33200</v>
      </c>
      <c r="E110" s="42">
        <v>33200</v>
      </c>
      <c r="F110" s="37" t="s">
        <v>0</v>
      </c>
      <c r="G110" s="37">
        <f>SUM(H110:I110)</f>
        <v>233841.67600000001</v>
      </c>
      <c r="H110" s="42">
        <v>233841.67600000001</v>
      </c>
      <c r="I110" s="37" t="s">
        <v>0</v>
      </c>
      <c r="J110" s="37">
        <f>SUM(K110:L110)</f>
        <v>163102.42000000001</v>
      </c>
      <c r="K110" s="42">
        <v>163102.42000000001</v>
      </c>
      <c r="L110" s="38" t="s">
        <v>0</v>
      </c>
    </row>
    <row r="111" spans="1:12" s="6" customFormat="1" ht="49.5" customHeight="1" x14ac:dyDescent="0.2">
      <c r="A111" s="26" t="s">
        <v>194</v>
      </c>
      <c r="B111" s="31" t="s">
        <v>195</v>
      </c>
      <c r="C111" s="32">
        <v>7442</v>
      </c>
      <c r="D111" s="33">
        <f>SUM(D112:D113)</f>
        <v>12000</v>
      </c>
      <c r="E111" s="29" t="s">
        <v>0</v>
      </c>
      <c r="F111" s="33">
        <f>SUM(F112:F113)</f>
        <v>12000</v>
      </c>
      <c r="G111" s="33">
        <f>SUM(G112:G113)</f>
        <v>770922.93200000003</v>
      </c>
      <c r="H111" s="29" t="s">
        <v>0</v>
      </c>
      <c r="I111" s="33">
        <f>SUM(I112:I113)</f>
        <v>770922.93200000003</v>
      </c>
      <c r="J111" s="33">
        <f>SUM(J112:J113)</f>
        <v>649432.08200000005</v>
      </c>
      <c r="K111" s="29" t="s">
        <v>0</v>
      </c>
      <c r="L111" s="53">
        <f>SUM(L112:L113)</f>
        <v>649432.08200000005</v>
      </c>
    </row>
    <row r="112" spans="1:12" ht="120.75" customHeight="1" x14ac:dyDescent="0.2">
      <c r="A112" s="34" t="s">
        <v>21</v>
      </c>
      <c r="B112" s="69" t="s">
        <v>63</v>
      </c>
      <c r="C112" s="54"/>
      <c r="D112" s="37">
        <f>SUM(E112:F112)</f>
        <v>12000</v>
      </c>
      <c r="E112" s="37" t="s">
        <v>0</v>
      </c>
      <c r="F112" s="37">
        <v>12000</v>
      </c>
      <c r="G112" s="37">
        <f>SUM(H112:I112)</f>
        <v>38718.400000000001</v>
      </c>
      <c r="H112" s="37" t="s">
        <v>0</v>
      </c>
      <c r="I112" s="37">
        <v>38718.400000000001</v>
      </c>
      <c r="J112" s="37">
        <f>SUM(K112:L112)</f>
        <v>33848.152999999998</v>
      </c>
      <c r="K112" s="37" t="s">
        <v>0</v>
      </c>
      <c r="L112" s="38">
        <v>33848.152999999998</v>
      </c>
    </row>
    <row r="113" spans="1:13" s="6" customFormat="1" ht="118.5" customHeight="1" x14ac:dyDescent="0.2">
      <c r="A113" s="34" t="s">
        <v>22</v>
      </c>
      <c r="B113" s="41" t="s">
        <v>202</v>
      </c>
      <c r="C113" s="54"/>
      <c r="D113" s="37">
        <f>SUM(E113:F113)</f>
        <v>0</v>
      </c>
      <c r="E113" s="37" t="s">
        <v>0</v>
      </c>
      <c r="F113" s="37">
        <v>0</v>
      </c>
      <c r="G113" s="37">
        <f>SUM(H113:I113)</f>
        <v>732204.53200000001</v>
      </c>
      <c r="H113" s="37" t="s">
        <v>0</v>
      </c>
      <c r="I113" s="37">
        <v>732204.53200000001</v>
      </c>
      <c r="J113" s="37">
        <f>SUM(K113:L113)</f>
        <v>615583.929</v>
      </c>
      <c r="K113" s="37" t="s">
        <v>0</v>
      </c>
      <c r="L113" s="38">
        <v>615583.929</v>
      </c>
    </row>
    <row r="114" spans="1:13" s="6" customFormat="1" ht="42" customHeight="1" x14ac:dyDescent="0.2">
      <c r="A114" s="70" t="s">
        <v>23</v>
      </c>
      <c r="B114" s="31" t="s">
        <v>196</v>
      </c>
      <c r="C114" s="32">
        <v>7452</v>
      </c>
      <c r="D114" s="33">
        <f>SUM(D115,D117)</f>
        <v>1291467.7224000001</v>
      </c>
      <c r="E114" s="33">
        <f>SUM(E115:E117)</f>
        <v>1278467.7224000001</v>
      </c>
      <c r="F114" s="33">
        <f t="shared" ref="F114:L114" si="14">SUM(F115:F117)</f>
        <v>4152805.8265</v>
      </c>
      <c r="G114" s="33">
        <f>SUM(G115,G117)</f>
        <v>1487450.9693999998</v>
      </c>
      <c r="H114" s="33">
        <f t="shared" si="14"/>
        <v>1474450.9693999998</v>
      </c>
      <c r="I114" s="33">
        <f t="shared" si="14"/>
        <v>5787266.3711000001</v>
      </c>
      <c r="J114" s="33">
        <f>SUM(J115,J117)</f>
        <v>1549258.895</v>
      </c>
      <c r="K114" s="33">
        <f t="shared" si="14"/>
        <v>1533083.2660000001</v>
      </c>
      <c r="L114" s="53">
        <f t="shared" si="14"/>
        <v>2486065.1776999999</v>
      </c>
    </row>
    <row r="115" spans="1:13" ht="30" customHeight="1" x14ac:dyDescent="0.2">
      <c r="A115" s="34" t="s">
        <v>24</v>
      </c>
      <c r="B115" s="41" t="s">
        <v>56</v>
      </c>
      <c r="C115" s="54"/>
      <c r="D115" s="37">
        <f>SUM(E115:F115)</f>
        <v>13000</v>
      </c>
      <c r="E115" s="37" t="s">
        <v>0</v>
      </c>
      <c r="F115" s="37">
        <v>13000</v>
      </c>
      <c r="G115" s="37">
        <f>SUM(H115:I115)</f>
        <v>13000</v>
      </c>
      <c r="H115" s="37" t="s">
        <v>0</v>
      </c>
      <c r="I115" s="37">
        <v>13000</v>
      </c>
      <c r="J115" s="37">
        <f>SUM(K115:L115)</f>
        <v>16991.184000000001</v>
      </c>
      <c r="K115" s="37" t="s">
        <v>0</v>
      </c>
      <c r="L115" s="38">
        <v>16991.184000000001</v>
      </c>
    </row>
    <row r="116" spans="1:13" ht="42" customHeight="1" x14ac:dyDescent="0.2">
      <c r="A116" s="34" t="s">
        <v>25</v>
      </c>
      <c r="B116" s="41" t="s">
        <v>57</v>
      </c>
      <c r="C116" s="54"/>
      <c r="D116" s="37">
        <f>SUM(E116:F116)</f>
        <v>4139805.8265</v>
      </c>
      <c r="E116" s="37" t="s">
        <v>0</v>
      </c>
      <c r="F116" s="37">
        <v>4139805.8265</v>
      </c>
      <c r="G116" s="37">
        <f>SUM(H116:I116)</f>
        <v>5774266.3711000001</v>
      </c>
      <c r="H116" s="37" t="s">
        <v>0</v>
      </c>
      <c r="I116" s="37">
        <v>5774266.3711000001</v>
      </c>
      <c r="J116" s="37">
        <f>SUM(K116:L116)</f>
        <v>2469889.5487000002</v>
      </c>
      <c r="K116" s="37" t="s">
        <v>0</v>
      </c>
      <c r="L116" s="38">
        <v>2469889.5487000002</v>
      </c>
    </row>
    <row r="117" spans="1:13" ht="54" customHeight="1" thickBot="1" x14ac:dyDescent="0.25">
      <c r="A117" s="71" t="s">
        <v>26</v>
      </c>
      <c r="B117" s="72" t="s">
        <v>58</v>
      </c>
      <c r="C117" s="73"/>
      <c r="D117" s="74">
        <f>SUM(E117:F117)</f>
        <v>1278467.7224000001</v>
      </c>
      <c r="E117" s="75">
        <f>1278467.6824+0.04</f>
        <v>1278467.7224000001</v>
      </c>
      <c r="F117" s="75">
        <v>0</v>
      </c>
      <c r="G117" s="74">
        <f>SUM(H117:I117)</f>
        <v>1474450.9693999998</v>
      </c>
      <c r="H117" s="74">
        <v>1474450.9693999998</v>
      </c>
      <c r="I117" s="74">
        <v>0</v>
      </c>
      <c r="J117" s="74">
        <f>SUM(K117:L117)</f>
        <v>1532267.7110000001</v>
      </c>
      <c r="K117" s="74">
        <v>1533083.2660000001</v>
      </c>
      <c r="L117" s="76">
        <v>-815.55499999999995</v>
      </c>
    </row>
    <row r="118" spans="1:13" x14ac:dyDescent="0.2"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">
      <c r="B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"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">
      <c r="B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"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">
      <c r="B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">
      <c r="B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">
      <c r="B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">
      <c r="B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">
      <c r="B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"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 x14ac:dyDescent="0.2"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 x14ac:dyDescent="0.2"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 x14ac:dyDescent="0.2"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 x14ac:dyDescent="0.2"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 x14ac:dyDescent="0.2"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 x14ac:dyDescent="0.2">
      <c r="B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 x14ac:dyDescent="0.2">
      <c r="B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 x14ac:dyDescent="0.2">
      <c r="B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 x14ac:dyDescent="0.2">
      <c r="B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 x14ac:dyDescent="0.2">
      <c r="B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 x14ac:dyDescent="0.2">
      <c r="B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 x14ac:dyDescent="0.2">
      <c r="B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 x14ac:dyDescent="0.2">
      <c r="B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 x14ac:dyDescent="0.2">
      <c r="B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 x14ac:dyDescent="0.2">
      <c r="B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 x14ac:dyDescent="0.2">
      <c r="B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 x14ac:dyDescent="0.2">
      <c r="B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</sheetData>
  <protectedRanges>
    <protectedRange sqref="E1 F4" name="Range12_1"/>
    <protectedRange sqref="E94 H94 K94" name="Range10_1"/>
    <protectedRange sqref="F116 I116 L116 E117:F117 H117:I117 K117:L117" name="Range8_1"/>
    <protectedRange sqref="E16 H16 K16" name="Range6_1"/>
    <protectedRange sqref="E73:E76 H73:H76 K73:K76 E78:E80 H78:H80 K78:K80 K83:K85 E83:E92 H83:H90" name="Range4_1"/>
    <protectedRange sqref="E32:E38 H32:H38 K32:K38 E40:E41 H40:H41 K40:K41 E44:E47 H44:H47 K44:K47" name="Range2_1"/>
    <protectedRange sqref="E15 H15 K15 E18 H18 K18 E20:E31 H20:H31 K20:K31" name="Range1_1"/>
    <protectedRange sqref="E50 H50 K50 F52 I52 L52 E54 H54 K54 F56 I56 L56 E58 H58 K58 E60:E63 H60:H63 K60:K63 F65:F66 I65:I66 L65:L66 F69 I69 L69 E71 H71 K71" name="Range3_1"/>
    <protectedRange sqref="E97:E101 E103:E104 H97:H104 K96:K104 E106:E107 H106:H107 K106:K107 E109:E110 H109:H110 K109:K110 F112 I112" name="Range5_1"/>
    <protectedRange sqref="K86:K89 K95 E95:E96 H95:H96" name="Range7_1"/>
    <protectedRange sqref="E102" name="Range9_1"/>
    <protectedRange sqref="E93 H91:H93 K90:K93 F113 I113 L112:L113 F115 I115 L115" name="Range11_1"/>
  </protectedRanges>
  <mergeCells count="12">
    <mergeCell ref="A2:L2"/>
    <mergeCell ref="A3:L3"/>
    <mergeCell ref="A4:L4"/>
    <mergeCell ref="D8:F8"/>
    <mergeCell ref="G8:I8"/>
    <mergeCell ref="J8:L8"/>
    <mergeCell ref="J9:J10"/>
    <mergeCell ref="A9:A10"/>
    <mergeCell ref="B9:B10"/>
    <mergeCell ref="C9:C10"/>
    <mergeCell ref="D9:D10"/>
    <mergeCell ref="G9:G10"/>
  </mergeCells>
  <pageMargins left="0.23" right="0.25" top="0.2" bottom="0.21" header="0.17" footer="0.1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Ekamutner</vt:lpstr>
      <vt:lpstr>Ekamutner!Print_Area</vt:lpstr>
      <vt:lpstr>Ekamutner!Print_Titles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2020-02-19T12:12:12Z</dcterms:modified>
  <cp:keywords>https://mul2-minfin.gov.am/tasks/144353/oneclick/ekamut_hamaynq.xlsx?token=579e6cf26e1bbd9ed8b1f2d318f4d6e2</cp:keywords>
</cp:coreProperties>
</file>